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93A36736-D965-4580-901E-2312CFB76FE1}"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グラフ" sheetId="3" r:id="rId2"/>
    <sheet name="Sheet1"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65" i="2" l="1"/>
  <c r="O65" i="2"/>
  <c r="M65" i="2"/>
  <c r="AB65" i="2" s="1"/>
  <c r="K65" i="2"/>
  <c r="H65" i="2"/>
  <c r="Y65" i="2" s="1"/>
  <c r="AA65" i="2"/>
  <c r="Z65" i="2"/>
  <c r="X65" i="2"/>
  <c r="W65" i="2"/>
  <c r="I65" i="2" l="1"/>
  <c r="AA64" i="2"/>
  <c r="Z64" i="2"/>
  <c r="X64" i="2"/>
  <c r="P64" i="2"/>
  <c r="H64" i="2"/>
  <c r="H63" i="2"/>
  <c r="K64" i="2"/>
  <c r="M64" i="2"/>
  <c r="AB64" i="2" s="1"/>
  <c r="O64" i="2"/>
  <c r="W64" i="2"/>
  <c r="I64" i="2" l="1"/>
  <c r="Y64" i="2"/>
  <c r="O63" i="2"/>
  <c r="M63" i="2"/>
  <c r="K63" i="2"/>
  <c r="P63" i="2"/>
  <c r="AB63" i="2"/>
  <c r="AA63" i="2"/>
  <c r="Z63" i="2"/>
  <c r="X63" i="2"/>
  <c r="W63" i="2"/>
  <c r="I63" i="2" l="1"/>
  <c r="Y63" i="2"/>
  <c r="AB62" i="2"/>
  <c r="AA62" i="2"/>
  <c r="Z62" i="2"/>
  <c r="Y62" i="2"/>
  <c r="X62" i="2"/>
  <c r="W62" i="2"/>
  <c r="P62" i="2"/>
  <c r="O62" i="2"/>
  <c r="M62" i="2"/>
  <c r="K62" i="2"/>
  <c r="H62" i="2"/>
  <c r="H60" i="2"/>
  <c r="H61" i="2" s="1"/>
  <c r="I61" i="2" s="1"/>
  <c r="I60" i="2"/>
  <c r="K60" i="2"/>
  <c r="K61" i="2" s="1"/>
  <c r="M60" i="2"/>
  <c r="O60" i="2"/>
  <c r="M61" i="2"/>
  <c r="O61" i="2"/>
  <c r="I62" i="2" l="1"/>
  <c r="P61" i="2"/>
  <c r="AA61" i="2"/>
  <c r="Z61" i="2"/>
  <c r="X61" i="2"/>
  <c r="W61" i="2"/>
  <c r="P60" i="2" l="1"/>
  <c r="AA60" i="2"/>
  <c r="Z60" i="2"/>
  <c r="X60" i="2"/>
  <c r="W60" i="2"/>
  <c r="P59" i="2" l="1"/>
  <c r="AA59" i="2"/>
  <c r="Z59" i="2"/>
  <c r="X59" i="2"/>
  <c r="W59" i="2"/>
  <c r="P58" i="2" l="1"/>
  <c r="AA58" i="2"/>
  <c r="Z58" i="2"/>
  <c r="X58" i="2"/>
  <c r="W58" i="2"/>
  <c r="P57" i="2" l="1"/>
  <c r="AA57" i="2"/>
  <c r="Z57" i="2"/>
  <c r="X57" i="2"/>
  <c r="W57" i="2"/>
  <c r="P56" i="2" l="1"/>
  <c r="AA56" i="2"/>
  <c r="Z56" i="2"/>
  <c r="X56" i="2"/>
  <c r="W56" i="2"/>
  <c r="P55" i="2" l="1"/>
  <c r="AA55" i="2"/>
  <c r="Z55" i="2"/>
  <c r="X55" i="2"/>
  <c r="W55" i="2"/>
  <c r="P54" i="2" l="1"/>
  <c r="AA54" i="2"/>
  <c r="Z54" i="2"/>
  <c r="X54" i="2"/>
  <c r="W54" i="2"/>
  <c r="P53" i="2" l="1"/>
  <c r="AA53" i="2"/>
  <c r="Z53" i="2"/>
  <c r="X53" i="2"/>
  <c r="W53" i="2"/>
  <c r="P52" i="2" l="1"/>
  <c r="AA52" i="2"/>
  <c r="Z52" i="2"/>
  <c r="X52" i="2"/>
  <c r="W52" i="2"/>
  <c r="P51" i="2" l="1"/>
  <c r="AA51" i="2"/>
  <c r="Z51" i="2"/>
  <c r="X51" i="2"/>
  <c r="W51" i="2"/>
  <c r="P50" i="2" l="1"/>
  <c r="AA50" i="2"/>
  <c r="Z50" i="2"/>
  <c r="X50" i="2"/>
  <c r="W50" i="2"/>
  <c r="P49" i="2" l="1"/>
  <c r="AA49" i="2"/>
  <c r="Z49" i="2"/>
  <c r="X49" i="2"/>
  <c r="W49" i="2"/>
  <c r="P48" i="2" l="1"/>
  <c r="AA48" i="2"/>
  <c r="Z48" i="2"/>
  <c r="X48" i="2"/>
  <c r="W48" i="2"/>
  <c r="P47" i="2" l="1"/>
  <c r="AA47" i="2"/>
  <c r="Z47" i="2"/>
  <c r="X47" i="2"/>
  <c r="W47" i="2"/>
  <c r="P46" i="2" l="1"/>
  <c r="AA46" i="2"/>
  <c r="Z46" i="2"/>
  <c r="X46" i="2"/>
  <c r="W46" i="2"/>
  <c r="P45" i="2" l="1"/>
  <c r="AA45" i="2"/>
  <c r="Z45" i="2"/>
  <c r="X45" i="2"/>
  <c r="W45" i="2"/>
  <c r="AA44" i="2" l="1"/>
  <c r="Z44" i="2"/>
  <c r="X44" i="2"/>
  <c r="W44" i="2"/>
  <c r="P44" i="2"/>
  <c r="AA43" i="2" l="1"/>
  <c r="Z43" i="2"/>
  <c r="H43" i="2"/>
  <c r="P43" i="2"/>
  <c r="X43" i="2"/>
  <c r="W43" i="2"/>
  <c r="H44" i="2" l="1"/>
  <c r="Y43" i="2"/>
  <c r="H42" i="2"/>
  <c r="Y42" i="2" s="1"/>
  <c r="O42" i="2"/>
  <c r="O43" i="2" s="1"/>
  <c r="O44" i="2" s="1"/>
  <c r="O45" i="2" s="1"/>
  <c r="O46" i="2" s="1"/>
  <c r="O47" i="2" s="1"/>
  <c r="O48" i="2" s="1"/>
  <c r="O49" i="2" s="1"/>
  <c r="O50" i="2" s="1"/>
  <c r="O51" i="2" s="1"/>
  <c r="O52" i="2" s="1"/>
  <c r="O53" i="2" s="1"/>
  <c r="O54" i="2" s="1"/>
  <c r="O55" i="2" s="1"/>
  <c r="O56" i="2" s="1"/>
  <c r="O57" i="2" s="1"/>
  <c r="O58" i="2" s="1"/>
  <c r="O59" i="2" s="1"/>
  <c r="P42" i="2"/>
  <c r="AA42" i="2"/>
  <c r="Z42" i="2"/>
  <c r="X42" i="2"/>
  <c r="W42" i="2"/>
  <c r="H45" i="2" l="1"/>
  <c r="Y44" i="2"/>
  <c r="AA41" i="2"/>
  <c r="Z41" i="2"/>
  <c r="Y41" i="2"/>
  <c r="X41" i="2"/>
  <c r="W41" i="2"/>
  <c r="O41" i="2"/>
  <c r="P41" i="2"/>
  <c r="H41" i="2"/>
  <c r="Y45" i="2" l="1"/>
  <c r="H46" i="2"/>
  <c r="P40" i="2"/>
  <c r="O40" i="2"/>
  <c r="H38" i="2"/>
  <c r="H39" i="2" s="1"/>
  <c r="H37" i="2"/>
  <c r="Y46" i="2" l="1"/>
  <c r="H47" i="2"/>
  <c r="AA40" i="2"/>
  <c r="Z40" i="2"/>
  <c r="X40" i="2"/>
  <c r="W40" i="2"/>
  <c r="H48" i="2" l="1"/>
  <c r="Y47" i="2"/>
  <c r="O39" i="2"/>
  <c r="P39" i="2"/>
  <c r="AA39" i="2"/>
  <c r="Z39" i="2"/>
  <c r="X39" i="2"/>
  <c r="W39" i="2"/>
  <c r="Y48" i="2" l="1"/>
  <c r="H49" i="2"/>
  <c r="Y39" i="2"/>
  <c r="H40" i="2"/>
  <c r="Y40" i="2" s="1"/>
  <c r="Y38" i="2"/>
  <c r="P38" i="2"/>
  <c r="AA38" i="2"/>
  <c r="Z38" i="2"/>
  <c r="X38" i="2"/>
  <c r="W38" i="2"/>
  <c r="Y49" i="2" l="1"/>
  <c r="H50" i="2"/>
  <c r="AA37" i="2"/>
  <c r="Z37" i="2"/>
  <c r="Y37" i="2"/>
  <c r="X37" i="2"/>
  <c r="W37" i="2"/>
  <c r="P37" i="2"/>
  <c r="H51" i="2" l="1"/>
  <c r="Y50" i="2"/>
  <c r="AA36" i="2"/>
  <c r="Z36" i="2"/>
  <c r="W36" i="2"/>
  <c r="P36" i="2"/>
  <c r="X36" i="2"/>
  <c r="Y51" i="2" l="1"/>
  <c r="H52" i="2"/>
  <c r="Z35" i="2"/>
  <c r="W35" i="2"/>
  <c r="P35" i="2"/>
  <c r="AA35" i="2"/>
  <c r="X35" i="2"/>
  <c r="Y52" i="2" l="1"/>
  <c r="H53" i="2"/>
  <c r="Z34" i="2"/>
  <c r="Z33" i="2"/>
  <c r="Z32" i="2"/>
  <c r="Z31" i="2"/>
  <c r="Z30" i="2"/>
  <c r="Z29" i="2"/>
  <c r="Z28" i="2"/>
  <c r="Z27" i="2"/>
  <c r="Z26" i="2"/>
  <c r="Z25" i="2"/>
  <c r="Z24" i="2"/>
  <c r="Z23" i="2"/>
  <c r="Z22" i="2"/>
  <c r="Z21" i="2"/>
  <c r="Z20" i="2"/>
  <c r="Z19" i="2"/>
  <c r="Z18" i="2"/>
  <c r="Z17" i="2"/>
  <c r="Z16" i="2"/>
  <c r="Z15" i="2"/>
  <c r="Z14" i="2"/>
  <c r="Z13" i="2"/>
  <c r="Z12" i="2"/>
  <c r="Z11"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B9" i="2"/>
  <c r="AA9" i="2"/>
  <c r="AB8" i="2"/>
  <c r="AA8" i="2"/>
  <c r="Y31" i="2"/>
  <c r="Y30" i="2"/>
  <c r="Y12" i="2"/>
  <c r="Y10" i="2"/>
  <c r="Y9" i="2"/>
  <c r="Y8" i="2"/>
  <c r="X34" i="2"/>
  <c r="X33" i="2"/>
  <c r="X32" i="2"/>
  <c r="X31" i="2"/>
  <c r="X30" i="2"/>
  <c r="X29" i="2"/>
  <c r="X28" i="2"/>
  <c r="X27" i="2"/>
  <c r="X26" i="2"/>
  <c r="X25" i="2"/>
  <c r="X24" i="2"/>
  <c r="X23" i="2"/>
  <c r="X22" i="2"/>
  <c r="X21" i="2"/>
  <c r="X20" i="2"/>
  <c r="X19" i="2"/>
  <c r="X18" i="2"/>
  <c r="X17" i="2"/>
  <c r="X16" i="2"/>
  <c r="X15" i="2"/>
  <c r="X14" i="2"/>
  <c r="X13" i="2"/>
  <c r="X12" i="2"/>
  <c r="X11" i="2"/>
  <c r="X10" i="2"/>
  <c r="X9" i="2"/>
  <c r="X8" i="2"/>
  <c r="Z8" i="2"/>
  <c r="W8" i="2"/>
  <c r="Z9" i="2"/>
  <c r="W9" i="2"/>
  <c r="Z10" i="2"/>
  <c r="W11" i="2"/>
  <c r="W10" i="2"/>
  <c r="W34" i="2"/>
  <c r="W33" i="2"/>
  <c r="W32" i="2"/>
  <c r="W31" i="2"/>
  <c r="W30" i="2"/>
  <c r="W29" i="2"/>
  <c r="W28" i="2"/>
  <c r="W27" i="2"/>
  <c r="W26" i="2"/>
  <c r="W25" i="2"/>
  <c r="W24" i="2"/>
  <c r="W23" i="2"/>
  <c r="W22" i="2"/>
  <c r="W21" i="2"/>
  <c r="W20" i="2"/>
  <c r="W19" i="2"/>
  <c r="W18" i="2"/>
  <c r="W17" i="2"/>
  <c r="W16" i="2"/>
  <c r="W15" i="2"/>
  <c r="W14" i="2"/>
  <c r="W13" i="2"/>
  <c r="W12" i="2"/>
  <c r="Y53" i="2" l="1"/>
  <c r="H54" i="2"/>
  <c r="P34" i="2"/>
  <c r="Y54" i="2" l="1"/>
  <c r="H55" i="2"/>
  <c r="P33" i="2"/>
  <c r="Y55" i="2" l="1"/>
  <c r="H56" i="2"/>
  <c r="P32" i="2"/>
  <c r="H32" i="2"/>
  <c r="Y56" i="2" l="1"/>
  <c r="H57" i="2"/>
  <c r="Y32" i="2"/>
  <c r="H33" i="2"/>
  <c r="P31" i="2"/>
  <c r="Y57" i="2" l="1"/>
  <c r="H58" i="2"/>
  <c r="Y33" i="2"/>
  <c r="H34" i="2"/>
  <c r="Y58" i="2" l="1"/>
  <c r="H59" i="2"/>
  <c r="H35" i="2"/>
  <c r="Y34" i="2"/>
  <c r="P30" i="2"/>
  <c r="Y59" i="2" l="1"/>
  <c r="H36" i="2"/>
  <c r="Y35" i="2"/>
  <c r="P29" i="2"/>
  <c r="Y60" i="2" l="1"/>
  <c r="Y36" i="2"/>
  <c r="P28" i="2"/>
  <c r="Y61" i="2" l="1"/>
  <c r="P27" i="2"/>
  <c r="P26" i="2"/>
  <c r="P25" i="2"/>
  <c r="P24" i="2"/>
  <c r="P23" i="2"/>
  <c r="P22" i="2"/>
  <c r="P21" i="2"/>
  <c r="P20" i="2"/>
  <c r="P19" i="2"/>
  <c r="P18" i="2"/>
  <c r="P17" i="2"/>
  <c r="P16" i="2"/>
  <c r="P15" i="2"/>
  <c r="P14" i="2"/>
  <c r="P13" i="2"/>
  <c r="P12" i="2"/>
  <c r="P11" i="2"/>
  <c r="O22" i="2" l="1"/>
  <c r="O23" i="2" s="1"/>
  <c r="O24" i="2" s="1"/>
  <c r="O25" i="2" s="1"/>
  <c r="O26" i="2" s="1"/>
  <c r="O27" i="2" s="1"/>
  <c r="O28" i="2" s="1"/>
  <c r="O29" i="2" s="1"/>
  <c r="O30" i="2" s="1"/>
  <c r="O31" i="2" s="1"/>
  <c r="O32" i="2" s="1"/>
  <c r="O33" i="2" s="1"/>
  <c r="O34" i="2" s="1"/>
  <c r="O35" i="2" s="1"/>
  <c r="O36" i="2" l="1"/>
  <c r="O37" i="2" s="1"/>
  <c r="K15" i="2"/>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O13" i="2"/>
  <c r="O14" i="2" s="1"/>
  <c r="O15" i="2" s="1"/>
  <c r="O16" i="2" s="1"/>
  <c r="O17" i="2" s="1"/>
  <c r="O18" i="2" s="1"/>
  <c r="O19" i="2" s="1"/>
  <c r="H13" i="2"/>
  <c r="H11" i="2"/>
  <c r="Y11" i="2" s="1"/>
  <c r="M10" i="2"/>
  <c r="M11" i="2" l="1"/>
  <c r="AB10" i="2"/>
  <c r="H14" i="2"/>
  <c r="Y13" i="2"/>
  <c r="BK14" i="1"/>
  <c r="AO15" i="1"/>
  <c r="AO14" i="1"/>
  <c r="BK15" i="1"/>
  <c r="Y14" i="1"/>
  <c r="Y15" i="1"/>
  <c r="G15" i="1"/>
  <c r="G14" i="1"/>
  <c r="H15" i="2" l="1"/>
  <c r="Y14" i="2"/>
  <c r="M12" i="2"/>
  <c r="AB11" i="2"/>
  <c r="M13" i="2" l="1"/>
  <c r="AB12" i="2"/>
  <c r="H16" i="2"/>
  <c r="Y15" i="2"/>
  <c r="H17" i="2" l="1"/>
  <c r="Y16" i="2"/>
  <c r="M14" i="2"/>
  <c r="AB13" i="2"/>
  <c r="M15" i="2" l="1"/>
  <c r="AB14" i="2"/>
  <c r="H18" i="2"/>
  <c r="Y17" i="2"/>
  <c r="H19" i="2" l="1"/>
  <c r="Y18" i="2"/>
  <c r="M16" i="2"/>
  <c r="AB15" i="2"/>
  <c r="M17" i="2" l="1"/>
  <c r="AB16" i="2"/>
  <c r="H20" i="2"/>
  <c r="Y19" i="2"/>
  <c r="H21" i="2" l="1"/>
  <c r="Y20" i="2"/>
  <c r="M18" i="2"/>
  <c r="AB17" i="2"/>
  <c r="M19" i="2" l="1"/>
  <c r="AB18" i="2"/>
  <c r="H22" i="2"/>
  <c r="Y21" i="2"/>
  <c r="H23" i="2" l="1"/>
  <c r="Y22" i="2"/>
  <c r="M20" i="2"/>
  <c r="AB19" i="2"/>
  <c r="M21" i="2" l="1"/>
  <c r="AB20" i="2"/>
  <c r="H24" i="2"/>
  <c r="Y23" i="2"/>
  <c r="Y24" i="2" l="1"/>
  <c r="H25" i="2"/>
  <c r="M22" i="2"/>
  <c r="AB21" i="2"/>
  <c r="M23" i="2" l="1"/>
  <c r="AB22" i="2"/>
  <c r="Y25" i="2"/>
  <c r="H26" i="2"/>
  <c r="Y26" i="2" l="1"/>
  <c r="H27" i="2"/>
  <c r="M24" i="2"/>
  <c r="AB23" i="2"/>
  <c r="Y27" i="2" l="1"/>
  <c r="H28" i="2"/>
  <c r="M25" i="2"/>
  <c r="AB24" i="2"/>
  <c r="I24" i="2"/>
  <c r="M26" i="2" l="1"/>
  <c r="AB25" i="2"/>
  <c r="I25" i="2"/>
  <c r="Y28" i="2"/>
  <c r="H29" i="2"/>
  <c r="Y29" i="2" l="1"/>
  <c r="M27" i="2"/>
  <c r="AB26" i="2"/>
  <c r="I26" i="2"/>
  <c r="AB27" i="2" l="1"/>
  <c r="M28" i="2"/>
  <c r="I27" i="2"/>
  <c r="AB28" i="2" l="1"/>
  <c r="M29" i="2"/>
  <c r="I28" i="2"/>
  <c r="AB29" i="2" l="1"/>
  <c r="M30" i="2"/>
  <c r="I29" i="2"/>
  <c r="AB30" i="2" l="1"/>
  <c r="M31" i="2"/>
  <c r="I30" i="2"/>
  <c r="AB31" i="2" l="1"/>
  <c r="M32" i="2"/>
  <c r="I31" i="2"/>
  <c r="AB32" i="2" l="1"/>
  <c r="M33" i="2"/>
  <c r="I32" i="2"/>
  <c r="AB33" i="2" l="1"/>
  <c r="M34" i="2"/>
  <c r="I33" i="2"/>
  <c r="M35" i="2" l="1"/>
  <c r="AB34" i="2"/>
  <c r="I34" i="2"/>
  <c r="M36" i="2" l="1"/>
  <c r="M37" i="2" s="1"/>
  <c r="AB35" i="2"/>
  <c r="I35" i="2"/>
  <c r="M38" i="2" l="1"/>
  <c r="I37" i="2"/>
  <c r="AB37" i="2"/>
  <c r="AB36" i="2"/>
  <c r="I36" i="2"/>
  <c r="M39" i="2" l="1"/>
  <c r="I38" i="2"/>
  <c r="AB38" i="2"/>
  <c r="AB39" i="2" l="1"/>
  <c r="M40" i="2"/>
  <c r="M41" i="2" s="1"/>
  <c r="I39" i="2"/>
  <c r="AB41" i="2" l="1"/>
  <c r="M42" i="2"/>
  <c r="I41" i="2"/>
  <c r="I40" i="2"/>
  <c r="AB40" i="2"/>
  <c r="M43" i="2" l="1"/>
  <c r="AB42" i="2"/>
  <c r="I42" i="2"/>
  <c r="M44" i="2" l="1"/>
  <c r="AB43" i="2"/>
  <c r="I43" i="2"/>
  <c r="M45" i="2" l="1"/>
  <c r="AB44" i="2"/>
  <c r="I44" i="2"/>
  <c r="AB45" i="2" l="1"/>
  <c r="M46" i="2"/>
  <c r="I45" i="2"/>
  <c r="AB46" i="2" l="1"/>
  <c r="M47" i="2"/>
  <c r="I46" i="2"/>
  <c r="M48" i="2" l="1"/>
  <c r="AB47" i="2"/>
  <c r="I47" i="2"/>
  <c r="AB48" i="2" l="1"/>
  <c r="M49" i="2"/>
  <c r="I48" i="2"/>
  <c r="AB49" i="2" l="1"/>
  <c r="M50" i="2"/>
  <c r="I49" i="2"/>
  <c r="AB50" i="2" l="1"/>
  <c r="M51" i="2"/>
  <c r="I50" i="2"/>
  <c r="I51" i="2" l="1"/>
  <c r="M52" i="2"/>
  <c r="AB51" i="2"/>
  <c r="AB52" i="2" l="1"/>
  <c r="M53" i="2"/>
  <c r="I52" i="2"/>
  <c r="AB53" i="2" l="1"/>
  <c r="M54" i="2"/>
  <c r="I53" i="2"/>
  <c r="AB54" i="2" l="1"/>
  <c r="M55" i="2"/>
  <c r="I54" i="2"/>
  <c r="AB55" i="2" l="1"/>
  <c r="M56" i="2"/>
  <c r="I55" i="2"/>
  <c r="AB56" i="2" l="1"/>
  <c r="M57" i="2"/>
  <c r="I56" i="2"/>
  <c r="M58" i="2" l="1"/>
  <c r="AB57" i="2"/>
  <c r="I57" i="2"/>
  <c r="M59" i="2" l="1"/>
  <c r="AB58" i="2"/>
  <c r="I58" i="2"/>
  <c r="AB59" i="2" l="1"/>
  <c r="I59" i="2"/>
  <c r="AB60" i="2" l="1"/>
  <c r="AB61" i="2" l="1"/>
</calcChain>
</file>

<file path=xl/sharedStrings.xml><?xml version="1.0" encoding="utf-8"?>
<sst xmlns="http://schemas.openxmlformats.org/spreadsheetml/2006/main" count="234" uniqueCount="127">
  <si>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</si>
  <si>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</si>
  <si>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</si>
  <si>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</si>
  <si>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</si>
  <si>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</si>
  <si>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</si>
  <si>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</si>
  <si>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</si>
  <si>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</si>
  <si>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</si>
  <si>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</si>
  <si>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</si>
  <si>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</si>
  <si>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</si>
  <si>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</si>
  <si>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</si>
  <si>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</si>
  <si>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</si>
  <si>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</si>
  <si>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</si>
  <si>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</si>
  <si>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</si>
  <si>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</si>
  <si>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</si>
  <si>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</si>
  <si>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</si>
  <si>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</si>
  <si>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</si>
  <si>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</si>
  <si>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</si>
  <si>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</si>
  <si>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</si>
  <si>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</si>
  <si>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</si>
  <si>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</si>
  <si>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</si>
  <si>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</si>
  <si>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</si>
  <si>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</si>
  <si>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</si>
  <si>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</si>
  <si>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</si>
  <si>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</si>
  <si>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</si>
  <si>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</si>
  <si>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</si>
  <si>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</si>
  <si>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</si>
  <si>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</si>
  <si>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</si>
  <si>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</si>
  <si>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</si>
  <si>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</si>
  <si>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</si>
  <si>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</si>
  <si>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</si>
  <si>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</si>
  <si>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</si>
  <si>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</si>
  <si>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</si>
  <si>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</si>
  <si>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</si>
  <si>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</si>
  <si>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</si>
  <si>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</si>
  <si>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</si>
  <si>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</si>
  <si>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</si>
  <si>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</si>
  <si>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</si>
  <si>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</si>
  <si>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</si>
  <si>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</si>
  <si>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</si>
  <si>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</si>
  <si>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</si>
  <si>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</si>
  <si>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</si>
  <si>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</si>
  <si>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</si>
  <si>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</si>
  <si>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</si>
  <si>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</si>
  <si>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</si>
  <si>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</si>
  <si>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</si>
  <si>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</si>
  <si>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</si>
  <si>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</si>
  <si>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</si>
  <si>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</si>
  <si>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</si>
  <si>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</si>
  <si>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</si>
  <si>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rPr>
        <sz val="11"/>
        <color theme="1"/>
        <rFont val="游ゴシック"/>
        <family val="2"/>
        <charset val="128"/>
      </rPr>
      <t>：除湖北</t>
    </r>
    <rPh sb="1" eb="2">
      <t>ジョ</t>
    </rPh>
    <rPh sb="2" eb="4">
      <t>コホク</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</si>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</sst>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sz val="11"/>
      <color theme="1"/>
      <name val="游ゴシック"/>
      <family val="2"/>
      <charset val="128"/>
    </font>
    <font>
      <sz val="11"/>
      <color rgb="FFFF0000"/>
      <name val="Times New Roman"/>
      <family val="1"/>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43">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71">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 xfId="0" applyBorder="1" applyAlignment="1">
      <alignment horizontal="center" vertical="center"/>
    </xf>
    <xf numFmtId="0" fontId="0" fillId="2" borderId="14" xfId="0" applyFill="1" applyBorder="1" applyAlignment="1">
      <alignment horizontal="center" vertical="center"/>
    </xf>
    <xf numFmtId="0" fontId="0" fillId="2" borderId="14" xfId="0" applyFill="1" applyBorder="1">
      <alignment vertical="center"/>
    </xf>
    <xf numFmtId="0" fontId="0" fillId="0" borderId="0" xfId="0" applyBorder="1" applyAlignment="1">
      <alignment horizontal="center" vertical="center"/>
    </xf>
    <xf numFmtId="0" fontId="0" fillId="2" borderId="20" xfId="0" applyFill="1" applyBorder="1">
      <alignment vertical="center"/>
    </xf>
    <xf numFmtId="0" fontId="0" fillId="0" borderId="22" xfId="0" applyBorder="1">
      <alignment vertical="center"/>
    </xf>
    <xf numFmtId="0" fontId="0" fillId="0" borderId="5"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0" fontId="0" fillId="2" borderId="20" xfId="0"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0" fillId="0" borderId="22" xfId="0" applyFont="1" applyBorder="1">
      <alignment vertical="center"/>
    </xf>
    <xf numFmtId="0" fontId="7" fillId="0" borderId="22" xfId="0" applyFont="1" applyBorder="1">
      <alignment vertical="center"/>
    </xf>
    <xf numFmtId="0" fontId="0" fillId="2" borderId="20" xfId="0" applyFont="1" applyFill="1" applyBorder="1">
      <alignment vertical="center"/>
    </xf>
    <xf numFmtId="0" fontId="0" fillId="0" borderId="5" xfId="0" applyFont="1" applyBorder="1">
      <alignment vertical="center"/>
    </xf>
    <xf numFmtId="0" fontId="0" fillId="0" borderId="20" xfId="0" applyFont="1" applyBorder="1">
      <alignment vertical="center"/>
    </xf>
    <xf numFmtId="38" fontId="14" fillId="0" borderId="21" xfId="1"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4" fillId="0" borderId="0" xfId="0" applyFont="1" applyFill="1">
      <alignment vertical="center"/>
    </xf>
    <xf numFmtId="0" fontId="16" fillId="6" borderId="12" xfId="0" applyFont="1" applyFill="1" applyBorder="1" applyAlignment="1">
      <alignment horizontal="center" vertical="center"/>
    </xf>
    <xf numFmtId="0" fontId="16"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CCFFFF"/>
      <color rgb="FF99FF99"/>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 </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国家衛健委発表に基づく感染状況!$X$7</c:f>
              <c:strCache>
                <c:ptCount val="1"/>
                <c:pt idx="0">
                  <c:v>確診患者数</c:v>
                </c:pt>
              </c:strCache>
            </c:strRef>
          </c:tx>
          <c:spPr>
            <a:solidFill>
              <a:schemeClr val="accent1"/>
            </a:solidFill>
            <a:ln>
              <a:noFill/>
            </a:ln>
            <a:effectLst/>
          </c:spPr>
          <c:invertIfNegative val="0"/>
          <c:cat>
            <c:numRef>
              <c:f>国家衛健委発表に基づく感染状況!$W$8:$W$68</c:f>
              <c:numCache>
                <c:formatCode>m"月"d"日"</c:formatCode>
                <c:ptCount val="6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numCache>
            </c:numRef>
          </c:cat>
          <c:val>
            <c:numRef>
              <c:f>国家衛健委発表に基づく感染状況!$X$8:$X$68</c:f>
              <c:numCache>
                <c:formatCode>#,##0_);[Red]\(#,##0\)</c:formatCode>
                <c:ptCount val="6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国家衛健委発表に基づく感染状況!$Y$7</c:f>
              <c:strCache>
                <c:ptCount val="1"/>
                <c:pt idx="0">
                  <c:v>確診患者累計</c:v>
                </c:pt>
              </c:strCache>
            </c:strRef>
          </c:tx>
          <c:spPr>
            <a:ln w="28575" cap="rnd">
              <a:solidFill>
                <a:schemeClr val="accent2"/>
              </a:solidFill>
              <a:round/>
            </a:ln>
            <a:effectLst/>
          </c:spPr>
          <c:marker>
            <c:symbol val="none"/>
          </c:marker>
          <c:cat>
            <c:numRef>
              <c:f>国家衛健委発表に基づく感染状況!$W$8:$W$68</c:f>
              <c:numCache>
                <c:formatCode>m"月"d"日"</c:formatCode>
                <c:ptCount val="6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numCache>
            </c:numRef>
          </c:cat>
          <c:val>
            <c:numRef>
              <c:f>国家衛健委発表に基づく感染状況!$Y$8:$Y$68</c:f>
              <c:numCache>
                <c:formatCode>General</c:formatCode>
                <c:ptCount val="6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 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国家衛健委発表に基づく感染状況!$AA$7</c:f>
              <c:strCache>
                <c:ptCount val="1"/>
                <c:pt idx="0">
                  <c:v>死亡者数</c:v>
                </c:pt>
              </c:strCache>
            </c:strRef>
          </c:tx>
          <c:spPr>
            <a:solidFill>
              <a:schemeClr val="accent1"/>
            </a:solidFill>
            <a:ln>
              <a:noFill/>
            </a:ln>
            <a:effectLst/>
          </c:spPr>
          <c:invertIfNegative val="0"/>
          <c:cat>
            <c:numRef>
              <c:f>国家衛健委発表に基づく感染状況!$Z$8:$Z$68</c:f>
              <c:numCache>
                <c:formatCode>m"月"d"日"</c:formatCode>
                <c:ptCount val="6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numCache>
            </c:numRef>
          </c:cat>
          <c:val>
            <c:numRef>
              <c:f>国家衛健委発表に基づく感染状況!$AA$8:$AA$68</c:f>
              <c:numCache>
                <c:formatCode>General</c:formatCode>
                <c:ptCount val="6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国家衛健委発表に基づく感染状況!$AB$7</c:f>
              <c:strCache>
                <c:ptCount val="1"/>
                <c:pt idx="0">
                  <c:v>死者数累計</c:v>
                </c:pt>
              </c:strCache>
            </c:strRef>
          </c:tx>
          <c:spPr>
            <a:ln w="28575" cap="rnd">
              <a:solidFill>
                <a:schemeClr val="accent2"/>
              </a:solidFill>
              <a:round/>
            </a:ln>
            <a:effectLst/>
          </c:spPr>
          <c:marker>
            <c:symbol val="none"/>
          </c:marker>
          <c:cat>
            <c:numRef>
              <c:f>国家衛健委発表に基づく感染状況!$Z$8:$Z$68</c:f>
              <c:numCache>
                <c:formatCode>m"月"d"日"</c:formatCode>
                <c:ptCount val="6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numCache>
            </c:numRef>
          </c:cat>
          <c:val>
            <c:numRef>
              <c:f>国家衛健委発表に基づく感染状況!$AB$8:$AB$68</c:f>
              <c:numCache>
                <c:formatCode>General</c:formatCode>
                <c:ptCount val="6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77"/>
  <sheetViews>
    <sheetView tabSelected="1" workbookViewId="0">
      <pane xSplit="2" ySplit="5" topLeftCell="C63" activePane="bottomRight" state="frozen"/>
      <selection pane="topRight" activeCell="C1" sqref="C1"/>
      <selection pane="bottomLeft" activeCell="A8" sqref="A8"/>
      <selection pane="bottomRight" activeCell="B71" sqref="B71"/>
    </sheetView>
  </sheetViews>
  <sheetFormatPr defaultRowHeight="18" x14ac:dyDescent="0.55000000000000004"/>
  <cols>
    <col min="1" max="1" width="1.08203125" customWidth="1"/>
    <col min="2" max="2" width="8.6640625" style="45"/>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8" ht="26.5" x14ac:dyDescent="0.55000000000000004">
      <c r="B1" s="148"/>
      <c r="C1" s="151" t="s">
        <v>78</v>
      </c>
      <c r="D1" s="151"/>
      <c r="E1" s="151"/>
      <c r="F1" s="151"/>
      <c r="G1" s="151"/>
      <c r="H1" s="151"/>
      <c r="I1" s="151"/>
      <c r="J1" s="151"/>
      <c r="K1" s="151"/>
      <c r="L1" s="151"/>
      <c r="M1" s="151"/>
      <c r="N1" s="151"/>
      <c r="O1" s="151"/>
      <c r="P1" s="99"/>
      <c r="Q1" s="99"/>
      <c r="R1" s="99"/>
      <c r="S1" s="99"/>
      <c r="T1" s="99"/>
      <c r="U1" s="98">
        <v>43908</v>
      </c>
    </row>
    <row r="2" spans="2:28" ht="13" customHeight="1" x14ac:dyDescent="0.55000000000000004">
      <c r="E2" s="132" t="s">
        <v>126</v>
      </c>
      <c r="F2" s="133"/>
      <c r="H2" s="133"/>
      <c r="I2" s="133"/>
      <c r="J2" s="133"/>
      <c r="U2" s="80" t="s">
        <v>77</v>
      </c>
    </row>
    <row r="3" spans="2:28" ht="5.5" customHeight="1" thickBot="1" x14ac:dyDescent="0.6"/>
    <row r="4" spans="2:28" x14ac:dyDescent="0.55000000000000004">
      <c r="B4" s="70" t="s">
        <v>3</v>
      </c>
      <c r="C4" s="158" t="s">
        <v>72</v>
      </c>
      <c r="D4" s="159"/>
      <c r="E4" s="159"/>
      <c r="F4" s="169"/>
      <c r="G4" s="158" t="s">
        <v>68</v>
      </c>
      <c r="H4" s="159"/>
      <c r="I4" s="164" t="s">
        <v>87</v>
      </c>
      <c r="J4" s="160" t="s">
        <v>71</v>
      </c>
      <c r="K4" s="161"/>
      <c r="L4" s="162" t="s">
        <v>70</v>
      </c>
      <c r="M4" s="163"/>
      <c r="N4" s="152" t="s">
        <v>73</v>
      </c>
      <c r="O4" s="153"/>
      <c r="P4" s="166" t="s">
        <v>92</v>
      </c>
      <c r="Q4" s="167"/>
      <c r="R4" s="166" t="s">
        <v>88</v>
      </c>
      <c r="S4" s="167"/>
      <c r="T4" s="168"/>
      <c r="U4" s="154" t="s">
        <v>75</v>
      </c>
    </row>
    <row r="5" spans="2:28" ht="18.5" customHeight="1" thickBot="1" x14ac:dyDescent="0.6">
      <c r="B5" s="71" t="s">
        <v>76</v>
      </c>
      <c r="C5" s="156" t="s">
        <v>69</v>
      </c>
      <c r="D5" s="157"/>
      <c r="E5" s="104" t="s">
        <v>9</v>
      </c>
      <c r="F5" s="79" t="s">
        <v>86</v>
      </c>
      <c r="G5" s="77" t="s">
        <v>69</v>
      </c>
      <c r="H5" s="78" t="s">
        <v>9</v>
      </c>
      <c r="I5" s="165"/>
      <c r="J5" s="77" t="s">
        <v>69</v>
      </c>
      <c r="K5" s="78" t="s">
        <v>74</v>
      </c>
      <c r="L5" s="77" t="s">
        <v>69</v>
      </c>
      <c r="M5" s="78" t="s">
        <v>9</v>
      </c>
      <c r="N5" s="77" t="s">
        <v>69</v>
      </c>
      <c r="O5" s="79" t="s">
        <v>9</v>
      </c>
      <c r="P5" s="100" t="s">
        <v>106</v>
      </c>
      <c r="Q5" s="79" t="s">
        <v>9</v>
      </c>
      <c r="R5" s="139" t="s">
        <v>90</v>
      </c>
      <c r="S5" s="76" t="s">
        <v>91</v>
      </c>
      <c r="T5" s="76" t="s">
        <v>89</v>
      </c>
      <c r="U5" s="155"/>
    </row>
    <row r="6" spans="2:28" x14ac:dyDescent="0.55000000000000004">
      <c r="B6" s="72"/>
      <c r="C6" s="50"/>
      <c r="D6" s="52"/>
      <c r="E6" s="46"/>
      <c r="F6" s="47"/>
      <c r="G6" s="51"/>
      <c r="H6" s="46"/>
      <c r="I6" s="48"/>
      <c r="J6" s="50"/>
      <c r="K6" s="49"/>
      <c r="L6" s="51"/>
      <c r="M6" s="46"/>
      <c r="N6" s="50"/>
      <c r="O6" s="47"/>
      <c r="P6" s="105"/>
      <c r="Q6" s="47"/>
      <c r="R6" s="50"/>
      <c r="S6" s="47"/>
      <c r="T6" s="47"/>
      <c r="U6" s="73"/>
    </row>
    <row r="7" spans="2:28" x14ac:dyDescent="0.55000000000000004">
      <c r="B7" s="83">
        <v>43849</v>
      </c>
      <c r="C7" s="84"/>
      <c r="D7" s="85"/>
      <c r="E7" s="55"/>
      <c r="F7" s="87"/>
      <c r="G7" s="53"/>
      <c r="H7" s="55"/>
      <c r="I7" s="54"/>
      <c r="J7" s="84"/>
      <c r="K7" s="86"/>
      <c r="L7" s="53"/>
      <c r="M7" s="55"/>
      <c r="N7" s="84"/>
      <c r="O7" s="87"/>
      <c r="P7" s="106"/>
      <c r="Q7" s="87"/>
      <c r="R7" s="84"/>
      <c r="S7" s="87"/>
      <c r="T7" s="87"/>
      <c r="U7" s="90"/>
      <c r="X7" s="112" t="s">
        <v>118</v>
      </c>
      <c r="Y7" s="112" t="s">
        <v>119</v>
      </c>
      <c r="Z7" s="112"/>
      <c r="AA7" s="112" t="s">
        <v>116</v>
      </c>
      <c r="AB7" s="112" t="s">
        <v>117</v>
      </c>
    </row>
    <row r="8" spans="2:28" s="112" customFormat="1" x14ac:dyDescent="0.55000000000000004">
      <c r="B8" s="88">
        <v>43850</v>
      </c>
      <c r="C8" s="81">
        <v>27</v>
      </c>
      <c r="D8" s="119"/>
      <c r="E8" s="82">
        <v>54</v>
      </c>
      <c r="F8" s="120"/>
      <c r="G8" s="81">
        <v>77</v>
      </c>
      <c r="H8" s="82">
        <v>291</v>
      </c>
      <c r="I8" s="121"/>
      <c r="J8" s="122"/>
      <c r="K8" s="123"/>
      <c r="L8" s="122"/>
      <c r="M8" s="123"/>
      <c r="N8" s="122"/>
      <c r="O8" s="120"/>
      <c r="P8" s="124"/>
      <c r="Q8" s="120"/>
      <c r="R8" s="122"/>
      <c r="S8" s="120"/>
      <c r="T8" s="120"/>
      <c r="U8" s="111"/>
      <c r="W8" s="141">
        <f t="shared" ref="W8:W11" si="0">+B8</f>
        <v>43850</v>
      </c>
      <c r="X8" s="142">
        <f>+G8</f>
        <v>77</v>
      </c>
      <c r="Y8" s="112">
        <f>+H8</f>
        <v>291</v>
      </c>
      <c r="Z8" s="143">
        <f>+B8</f>
        <v>43850</v>
      </c>
      <c r="AA8" s="112">
        <f>+L8</f>
        <v>0</v>
      </c>
      <c r="AB8" s="112">
        <f>+M8</f>
        <v>0</v>
      </c>
    </row>
    <row r="9" spans="2:28" s="112" customFormat="1" ht="36" x14ac:dyDescent="0.55000000000000004">
      <c r="B9" s="88">
        <v>43851</v>
      </c>
      <c r="C9" s="62">
        <v>26</v>
      </c>
      <c r="D9" s="57" t="s">
        <v>95</v>
      </c>
      <c r="E9" s="59">
        <v>440</v>
      </c>
      <c r="F9" s="58"/>
      <c r="G9" s="56">
        <v>149</v>
      </c>
      <c r="H9" s="59">
        <v>37</v>
      </c>
      <c r="I9" s="58"/>
      <c r="J9" s="60"/>
      <c r="K9" s="61">
        <v>102</v>
      </c>
      <c r="L9" s="56">
        <v>3</v>
      </c>
      <c r="M9" s="59">
        <v>9</v>
      </c>
      <c r="N9" s="62"/>
      <c r="O9" s="58"/>
      <c r="P9" s="108"/>
      <c r="Q9" s="97"/>
      <c r="R9" s="62"/>
      <c r="S9" s="97"/>
      <c r="T9" s="97"/>
      <c r="U9" s="114" t="s">
        <v>96</v>
      </c>
      <c r="W9" s="141">
        <f t="shared" si="0"/>
        <v>43851</v>
      </c>
      <c r="X9" s="142">
        <f t="shared" ref="X9:X36" si="1">+G9</f>
        <v>149</v>
      </c>
      <c r="Y9" s="112">
        <f t="shared" ref="Y9:Y35" si="2">+H9</f>
        <v>37</v>
      </c>
      <c r="Z9" s="143">
        <f>+B9</f>
        <v>43851</v>
      </c>
      <c r="AA9" s="112">
        <f t="shared" ref="AA9:AA35" si="3">+L9</f>
        <v>3</v>
      </c>
      <c r="AB9" s="112">
        <f t="shared" ref="AB9:AB35" si="4">+M9</f>
        <v>9</v>
      </c>
    </row>
    <row r="10" spans="2:28" s="126" customFormat="1" ht="36" x14ac:dyDescent="0.55000000000000004">
      <c r="B10" s="88">
        <v>43852</v>
      </c>
      <c r="C10" s="62">
        <v>257</v>
      </c>
      <c r="D10" s="125"/>
      <c r="E10" s="59">
        <v>393</v>
      </c>
      <c r="F10" s="65"/>
      <c r="G10" s="60">
        <v>131</v>
      </c>
      <c r="H10" s="63">
        <v>571</v>
      </c>
      <c r="I10" s="65"/>
      <c r="J10" s="56"/>
      <c r="K10" s="63">
        <v>95</v>
      </c>
      <c r="L10" s="56">
        <v>8</v>
      </c>
      <c r="M10" s="64">
        <f t="shared" ref="M10:M21" si="5">+L10+M9</f>
        <v>17</v>
      </c>
      <c r="N10" s="56"/>
      <c r="O10" s="65"/>
      <c r="P10" s="113"/>
      <c r="Q10" s="102">
        <v>5897</v>
      </c>
      <c r="R10" s="56"/>
      <c r="S10" s="97">
        <v>969</v>
      </c>
      <c r="T10" s="102">
        <v>4928</v>
      </c>
      <c r="U10" s="116" t="s">
        <v>94</v>
      </c>
      <c r="W10" s="141">
        <f t="shared" si="0"/>
        <v>43852</v>
      </c>
      <c r="X10" s="142">
        <f t="shared" si="1"/>
        <v>131</v>
      </c>
      <c r="Y10" s="112">
        <f t="shared" si="2"/>
        <v>571</v>
      </c>
      <c r="Z10" s="143">
        <f>+B10</f>
        <v>43852</v>
      </c>
      <c r="AA10" s="112">
        <f t="shared" si="3"/>
        <v>8</v>
      </c>
      <c r="AB10" s="112">
        <f t="shared" si="4"/>
        <v>17</v>
      </c>
    </row>
    <row r="11" spans="2:28" s="112" customFormat="1" x14ac:dyDescent="0.55000000000000004">
      <c r="B11" s="88">
        <v>43853</v>
      </c>
      <c r="C11" s="56">
        <v>680</v>
      </c>
      <c r="D11" s="57"/>
      <c r="E11" s="61">
        <v>1072</v>
      </c>
      <c r="F11" s="102"/>
      <c r="G11" s="56">
        <v>259</v>
      </c>
      <c r="H11" s="64">
        <f>+H10+G11</f>
        <v>830</v>
      </c>
      <c r="I11" s="66"/>
      <c r="J11" s="56"/>
      <c r="K11" s="63">
        <v>177</v>
      </c>
      <c r="L11" s="56">
        <v>8</v>
      </c>
      <c r="M11" s="64">
        <f t="shared" si="5"/>
        <v>25</v>
      </c>
      <c r="N11" s="56">
        <v>6</v>
      </c>
      <c r="O11" s="65">
        <v>34</v>
      </c>
      <c r="P11" s="131">
        <f>+Q11-Q10</f>
        <v>3610</v>
      </c>
      <c r="Q11" s="102">
        <v>9507</v>
      </c>
      <c r="R11" s="56"/>
      <c r="S11" s="97">
        <v>1087</v>
      </c>
      <c r="T11" s="102">
        <v>8420</v>
      </c>
      <c r="U11" s="115" t="s">
        <v>93</v>
      </c>
      <c r="W11" s="141">
        <f t="shared" si="0"/>
        <v>43853</v>
      </c>
      <c r="X11" s="142">
        <f t="shared" si="1"/>
        <v>259</v>
      </c>
      <c r="Y11" s="112">
        <f t="shared" si="2"/>
        <v>830</v>
      </c>
      <c r="Z11" s="143">
        <f t="shared" ref="Z11:Z35" si="6">+B11</f>
        <v>43853</v>
      </c>
      <c r="AA11" s="112">
        <f t="shared" si="3"/>
        <v>8</v>
      </c>
      <c r="AB11" s="112">
        <f t="shared" si="4"/>
        <v>25</v>
      </c>
    </row>
    <row r="12" spans="2:28" s="112" customFormat="1" x14ac:dyDescent="0.55000000000000004">
      <c r="B12" s="88">
        <v>43854</v>
      </c>
      <c r="C12" s="56">
        <v>1118</v>
      </c>
      <c r="D12" s="57"/>
      <c r="E12" s="61">
        <v>1965</v>
      </c>
      <c r="F12" s="102"/>
      <c r="G12" s="56">
        <v>444</v>
      </c>
      <c r="H12" s="59">
        <v>1287</v>
      </c>
      <c r="I12" s="58"/>
      <c r="J12" s="56"/>
      <c r="K12" s="63"/>
      <c r="L12" s="56">
        <v>16</v>
      </c>
      <c r="M12" s="64">
        <f t="shared" si="5"/>
        <v>41</v>
      </c>
      <c r="N12" s="56">
        <v>11</v>
      </c>
      <c r="O12" s="58">
        <v>38</v>
      </c>
      <c r="P12" s="131">
        <f t="shared" ref="P12:P54" si="7">+Q12-Q11</f>
        <v>5690</v>
      </c>
      <c r="Q12" s="103">
        <v>15197</v>
      </c>
      <c r="R12" s="60">
        <v>1230</v>
      </c>
      <c r="S12" s="137"/>
      <c r="T12" s="103">
        <v>13967</v>
      </c>
      <c r="U12" s="111"/>
      <c r="W12" s="141">
        <f>+B12</f>
        <v>43854</v>
      </c>
      <c r="X12" s="142">
        <f t="shared" si="1"/>
        <v>444</v>
      </c>
      <c r="Y12" s="112">
        <f t="shared" si="2"/>
        <v>1287</v>
      </c>
      <c r="Z12" s="143">
        <f t="shared" si="6"/>
        <v>43854</v>
      </c>
      <c r="AA12" s="112">
        <f t="shared" si="3"/>
        <v>16</v>
      </c>
      <c r="AB12" s="112">
        <f t="shared" si="4"/>
        <v>41</v>
      </c>
    </row>
    <row r="13" spans="2:28" s="112" customFormat="1" x14ac:dyDescent="0.55000000000000004">
      <c r="B13" s="88">
        <v>43855</v>
      </c>
      <c r="C13" s="56">
        <v>1309</v>
      </c>
      <c r="D13" s="57"/>
      <c r="E13" s="128"/>
      <c r="F13" s="102">
        <v>2684</v>
      </c>
      <c r="G13" s="56">
        <v>688</v>
      </c>
      <c r="H13" s="127">
        <f>+H12+G13</f>
        <v>1975</v>
      </c>
      <c r="I13" s="102"/>
      <c r="J13" s="56">
        <v>87</v>
      </c>
      <c r="K13" s="63">
        <v>324</v>
      </c>
      <c r="L13" s="56">
        <v>15</v>
      </c>
      <c r="M13" s="64">
        <f t="shared" si="5"/>
        <v>56</v>
      </c>
      <c r="N13" s="56">
        <v>11</v>
      </c>
      <c r="O13" s="66">
        <f t="shared" ref="O13:O19" si="8">+N13+O12</f>
        <v>49</v>
      </c>
      <c r="P13" s="131">
        <f t="shared" si="7"/>
        <v>8234</v>
      </c>
      <c r="Q13" s="102">
        <v>23431</v>
      </c>
      <c r="R13" s="56">
        <v>325</v>
      </c>
      <c r="S13" s="138"/>
      <c r="T13" s="102">
        <v>21556</v>
      </c>
      <c r="U13" s="111"/>
      <c r="W13" s="141">
        <f t="shared" ref="W13:W36" si="9">+B13</f>
        <v>43855</v>
      </c>
      <c r="X13" s="142">
        <f t="shared" si="1"/>
        <v>688</v>
      </c>
      <c r="Y13" s="112">
        <f t="shared" si="2"/>
        <v>1975</v>
      </c>
      <c r="Z13" s="143">
        <f t="shared" si="6"/>
        <v>43855</v>
      </c>
      <c r="AA13" s="112">
        <f t="shared" si="3"/>
        <v>15</v>
      </c>
      <c r="AB13" s="112">
        <f t="shared" si="4"/>
        <v>56</v>
      </c>
    </row>
    <row r="14" spans="2:28" s="112" customFormat="1" x14ac:dyDescent="0.55000000000000004">
      <c r="B14" s="88">
        <v>43856</v>
      </c>
      <c r="C14" s="56">
        <v>3806</v>
      </c>
      <c r="D14" s="57"/>
      <c r="E14" s="128"/>
      <c r="F14" s="102">
        <v>5794</v>
      </c>
      <c r="G14" s="56">
        <v>769</v>
      </c>
      <c r="H14" s="64">
        <f>+H13+G14</f>
        <v>2744</v>
      </c>
      <c r="I14" s="102"/>
      <c r="J14" s="67"/>
      <c r="K14" s="63">
        <v>461</v>
      </c>
      <c r="L14" s="56">
        <v>24</v>
      </c>
      <c r="M14" s="64">
        <f t="shared" si="5"/>
        <v>80</v>
      </c>
      <c r="N14" s="56">
        <v>2</v>
      </c>
      <c r="O14" s="66">
        <f t="shared" si="8"/>
        <v>51</v>
      </c>
      <c r="P14" s="131">
        <f t="shared" si="7"/>
        <v>9368</v>
      </c>
      <c r="Q14" s="102">
        <v>32799</v>
      </c>
      <c r="R14" s="56">
        <v>583</v>
      </c>
      <c r="S14" s="138"/>
      <c r="T14" s="102">
        <v>30453</v>
      </c>
      <c r="U14" s="111"/>
      <c r="W14" s="141">
        <f t="shared" si="9"/>
        <v>43856</v>
      </c>
      <c r="X14" s="142">
        <f t="shared" si="1"/>
        <v>769</v>
      </c>
      <c r="Y14" s="112">
        <f t="shared" si="2"/>
        <v>2744</v>
      </c>
      <c r="Z14" s="143">
        <f t="shared" si="6"/>
        <v>43856</v>
      </c>
      <c r="AA14" s="112">
        <f t="shared" si="3"/>
        <v>24</v>
      </c>
      <c r="AB14" s="112">
        <f t="shared" si="4"/>
        <v>80</v>
      </c>
    </row>
    <row r="15" spans="2:28" s="112" customFormat="1" x14ac:dyDescent="0.55000000000000004">
      <c r="B15" s="88">
        <v>43857</v>
      </c>
      <c r="C15" s="56">
        <v>2077</v>
      </c>
      <c r="D15" s="57"/>
      <c r="E15" s="128"/>
      <c r="F15" s="102">
        <v>6973</v>
      </c>
      <c r="G15" s="56">
        <v>1771</v>
      </c>
      <c r="H15" s="64">
        <f>+H14+G15</f>
        <v>4515</v>
      </c>
      <c r="I15" s="102"/>
      <c r="J15" s="56">
        <v>515</v>
      </c>
      <c r="K15" s="64">
        <f t="shared" ref="K15:O65" si="10">+J15+K14</f>
        <v>976</v>
      </c>
      <c r="L15" s="56">
        <v>26</v>
      </c>
      <c r="M15" s="64">
        <f t="shared" si="5"/>
        <v>106</v>
      </c>
      <c r="N15" s="56">
        <v>9</v>
      </c>
      <c r="O15" s="66">
        <f t="shared" si="8"/>
        <v>60</v>
      </c>
      <c r="P15" s="131">
        <f t="shared" si="7"/>
        <v>15034</v>
      </c>
      <c r="Q15" s="102">
        <v>47833</v>
      </c>
      <c r="R15" s="56">
        <v>914</v>
      </c>
      <c r="S15" s="138"/>
      <c r="T15" s="102">
        <v>44132</v>
      </c>
      <c r="U15" s="111"/>
      <c r="W15" s="141">
        <f t="shared" si="9"/>
        <v>43857</v>
      </c>
      <c r="X15" s="142">
        <f t="shared" si="1"/>
        <v>1771</v>
      </c>
      <c r="Y15" s="112">
        <f t="shared" si="2"/>
        <v>4515</v>
      </c>
      <c r="Z15" s="143">
        <f t="shared" si="6"/>
        <v>43857</v>
      </c>
      <c r="AA15" s="112">
        <f t="shared" si="3"/>
        <v>26</v>
      </c>
      <c r="AB15" s="112">
        <f t="shared" si="4"/>
        <v>106</v>
      </c>
    </row>
    <row r="16" spans="2:28" s="112" customFormat="1" x14ac:dyDescent="0.55000000000000004">
      <c r="B16" s="88">
        <v>43858</v>
      </c>
      <c r="C16" s="56">
        <v>3248</v>
      </c>
      <c r="D16" s="57"/>
      <c r="E16" s="128"/>
      <c r="F16" s="102">
        <v>9239</v>
      </c>
      <c r="G16" s="56">
        <v>1459</v>
      </c>
      <c r="H16" s="64">
        <f>+H15+G16</f>
        <v>5974</v>
      </c>
      <c r="I16" s="102"/>
      <c r="J16" s="56">
        <v>263</v>
      </c>
      <c r="K16" s="64">
        <f t="shared" si="10"/>
        <v>1239</v>
      </c>
      <c r="L16" s="56">
        <v>26</v>
      </c>
      <c r="M16" s="64">
        <f t="shared" si="5"/>
        <v>132</v>
      </c>
      <c r="N16" s="56">
        <v>43</v>
      </c>
      <c r="O16" s="66">
        <f t="shared" si="8"/>
        <v>103</v>
      </c>
      <c r="P16" s="131">
        <f t="shared" si="7"/>
        <v>17704</v>
      </c>
      <c r="Q16" s="102">
        <v>65537</v>
      </c>
      <c r="R16" s="56">
        <v>1604</v>
      </c>
      <c r="S16" s="138"/>
      <c r="T16" s="102">
        <v>59990</v>
      </c>
      <c r="U16" s="111"/>
      <c r="W16" s="141">
        <f t="shared" si="9"/>
        <v>43858</v>
      </c>
      <c r="X16" s="142">
        <f t="shared" si="1"/>
        <v>1459</v>
      </c>
      <c r="Y16" s="112">
        <f t="shared" si="2"/>
        <v>5974</v>
      </c>
      <c r="Z16" s="143">
        <f t="shared" si="6"/>
        <v>43858</v>
      </c>
      <c r="AA16" s="112">
        <f t="shared" si="3"/>
        <v>26</v>
      </c>
      <c r="AB16" s="112">
        <f t="shared" si="4"/>
        <v>132</v>
      </c>
    </row>
    <row r="17" spans="2:28" s="112" customFormat="1" x14ac:dyDescent="0.55000000000000004">
      <c r="B17" s="88">
        <v>43859</v>
      </c>
      <c r="C17" s="56">
        <v>4148</v>
      </c>
      <c r="D17" s="57"/>
      <c r="E17" s="128"/>
      <c r="F17" s="102">
        <v>12167</v>
      </c>
      <c r="G17" s="56">
        <v>1737</v>
      </c>
      <c r="H17" s="64">
        <f>+H16+G17</f>
        <v>7711</v>
      </c>
      <c r="I17" s="102"/>
      <c r="J17" s="56">
        <v>131</v>
      </c>
      <c r="K17" s="64">
        <f t="shared" si="10"/>
        <v>1370</v>
      </c>
      <c r="L17" s="56">
        <v>38</v>
      </c>
      <c r="M17" s="64">
        <f t="shared" si="5"/>
        <v>170</v>
      </c>
      <c r="N17" s="56">
        <v>21</v>
      </c>
      <c r="O17" s="66">
        <f t="shared" si="8"/>
        <v>124</v>
      </c>
      <c r="P17" s="131">
        <f t="shared" si="7"/>
        <v>23156</v>
      </c>
      <c r="Q17" s="102">
        <v>88693</v>
      </c>
      <c r="R17" s="56">
        <v>2364</v>
      </c>
      <c r="S17" s="138"/>
      <c r="T17" s="102">
        <v>81947</v>
      </c>
      <c r="U17" s="111"/>
      <c r="W17" s="141">
        <f t="shared" si="9"/>
        <v>43859</v>
      </c>
      <c r="X17" s="142">
        <f t="shared" si="1"/>
        <v>1737</v>
      </c>
      <c r="Y17" s="112">
        <f t="shared" si="2"/>
        <v>7711</v>
      </c>
      <c r="Z17" s="143">
        <f t="shared" si="6"/>
        <v>43859</v>
      </c>
      <c r="AA17" s="112">
        <f t="shared" si="3"/>
        <v>38</v>
      </c>
      <c r="AB17" s="112">
        <f t="shared" si="4"/>
        <v>170</v>
      </c>
    </row>
    <row r="18" spans="2:28" s="112" customFormat="1" x14ac:dyDescent="0.55000000000000004">
      <c r="B18" s="88">
        <v>43860</v>
      </c>
      <c r="C18" s="56">
        <v>4812</v>
      </c>
      <c r="D18" s="57"/>
      <c r="E18" s="128"/>
      <c r="F18" s="102">
        <v>15238</v>
      </c>
      <c r="G18" s="56">
        <v>1982</v>
      </c>
      <c r="H18" s="64">
        <f>+H17+G18-1</f>
        <v>9692</v>
      </c>
      <c r="I18" s="102"/>
      <c r="J18" s="56">
        <v>157</v>
      </c>
      <c r="K18" s="64">
        <f t="shared" si="10"/>
        <v>1527</v>
      </c>
      <c r="L18" s="56">
        <v>43</v>
      </c>
      <c r="M18" s="64">
        <f t="shared" si="5"/>
        <v>213</v>
      </c>
      <c r="N18" s="56">
        <v>47</v>
      </c>
      <c r="O18" s="66">
        <f t="shared" si="8"/>
        <v>171</v>
      </c>
      <c r="P18" s="131">
        <f t="shared" si="7"/>
        <v>24886</v>
      </c>
      <c r="Q18" s="102">
        <v>113579</v>
      </c>
      <c r="R18" s="56">
        <v>4201</v>
      </c>
      <c r="S18" s="138"/>
      <c r="T18" s="102">
        <v>102427</v>
      </c>
      <c r="U18" s="111" t="s">
        <v>81</v>
      </c>
      <c r="W18" s="141">
        <f t="shared" si="9"/>
        <v>43860</v>
      </c>
      <c r="X18" s="142">
        <f t="shared" si="1"/>
        <v>1982</v>
      </c>
      <c r="Y18" s="112">
        <f t="shared" si="2"/>
        <v>9692</v>
      </c>
      <c r="Z18" s="143">
        <f t="shared" si="6"/>
        <v>43860</v>
      </c>
      <c r="AA18" s="112">
        <f t="shared" si="3"/>
        <v>43</v>
      </c>
      <c r="AB18" s="112">
        <f t="shared" si="4"/>
        <v>213</v>
      </c>
    </row>
    <row r="19" spans="2:28" s="112" customFormat="1" x14ac:dyDescent="0.55000000000000004">
      <c r="B19" s="88">
        <v>43861</v>
      </c>
      <c r="C19" s="56">
        <v>5019</v>
      </c>
      <c r="D19" s="57"/>
      <c r="E19" s="128"/>
      <c r="F19" s="102">
        <v>17988</v>
      </c>
      <c r="G19" s="56">
        <v>2102</v>
      </c>
      <c r="H19" s="101">
        <f>+H18+G19-3</f>
        <v>11791</v>
      </c>
      <c r="I19" s="103"/>
      <c r="J19" s="56">
        <v>268</v>
      </c>
      <c r="K19" s="64">
        <f>+J19+K18</f>
        <v>1795</v>
      </c>
      <c r="L19" s="56">
        <v>46</v>
      </c>
      <c r="M19" s="64">
        <f t="shared" si="5"/>
        <v>259</v>
      </c>
      <c r="N19" s="56">
        <v>72</v>
      </c>
      <c r="O19" s="66">
        <f t="shared" si="8"/>
        <v>243</v>
      </c>
      <c r="P19" s="131">
        <f t="shared" si="7"/>
        <v>23408</v>
      </c>
      <c r="Q19" s="102">
        <v>136987</v>
      </c>
      <c r="R19" s="56">
        <v>6509</v>
      </c>
      <c r="S19" s="138"/>
      <c r="T19" s="102">
        <v>118478</v>
      </c>
      <c r="U19" s="114" t="s">
        <v>84</v>
      </c>
      <c r="W19" s="141">
        <f t="shared" si="9"/>
        <v>43861</v>
      </c>
      <c r="X19" s="142">
        <f t="shared" si="1"/>
        <v>2102</v>
      </c>
      <c r="Y19" s="112">
        <f t="shared" si="2"/>
        <v>11791</v>
      </c>
      <c r="Z19" s="143">
        <f t="shared" si="6"/>
        <v>43861</v>
      </c>
      <c r="AA19" s="112">
        <f t="shared" si="3"/>
        <v>46</v>
      </c>
      <c r="AB19" s="112">
        <f t="shared" si="4"/>
        <v>259</v>
      </c>
    </row>
    <row r="20" spans="2:28" s="112" customFormat="1" x14ac:dyDescent="0.55000000000000004">
      <c r="B20" s="117">
        <v>43862</v>
      </c>
      <c r="C20" s="56">
        <v>4562</v>
      </c>
      <c r="D20" s="96"/>
      <c r="E20" s="128"/>
      <c r="F20" s="102">
        <v>19544</v>
      </c>
      <c r="G20" s="56">
        <v>2590</v>
      </c>
      <c r="H20" s="101">
        <f>+H19+G20-1</f>
        <v>14380</v>
      </c>
      <c r="I20" s="103"/>
      <c r="J20" s="56">
        <v>315</v>
      </c>
      <c r="K20" s="64">
        <f t="shared" si="10"/>
        <v>2110</v>
      </c>
      <c r="L20" s="56">
        <v>45</v>
      </c>
      <c r="M20" s="64">
        <f t="shared" si="5"/>
        <v>304</v>
      </c>
      <c r="N20" s="56">
        <v>85</v>
      </c>
      <c r="O20" s="97">
        <v>304</v>
      </c>
      <c r="P20" s="131">
        <f t="shared" si="7"/>
        <v>26857</v>
      </c>
      <c r="Q20" s="103">
        <v>163844</v>
      </c>
      <c r="R20" s="60">
        <v>8044</v>
      </c>
      <c r="S20" s="137"/>
      <c r="T20" s="103">
        <v>137594</v>
      </c>
      <c r="U20" s="111" t="s">
        <v>82</v>
      </c>
      <c r="W20" s="141">
        <f t="shared" si="9"/>
        <v>43862</v>
      </c>
      <c r="X20" s="142">
        <f t="shared" si="1"/>
        <v>2590</v>
      </c>
      <c r="Y20" s="112">
        <f t="shared" si="2"/>
        <v>14380</v>
      </c>
      <c r="Z20" s="143">
        <f t="shared" si="6"/>
        <v>43862</v>
      </c>
      <c r="AA20" s="112">
        <f t="shared" si="3"/>
        <v>45</v>
      </c>
      <c r="AB20" s="112">
        <f t="shared" si="4"/>
        <v>304</v>
      </c>
    </row>
    <row r="21" spans="2:28" s="112" customFormat="1" x14ac:dyDescent="0.55000000000000004">
      <c r="B21" s="117">
        <v>43863</v>
      </c>
      <c r="C21" s="56">
        <v>5173</v>
      </c>
      <c r="D21" s="96"/>
      <c r="E21" s="128"/>
      <c r="F21" s="102">
        <v>21558</v>
      </c>
      <c r="G21" s="56">
        <v>2829</v>
      </c>
      <c r="H21" s="64">
        <f>+H20+G21-3-1</f>
        <v>17205</v>
      </c>
      <c r="I21" s="102"/>
      <c r="J21" s="56">
        <v>186</v>
      </c>
      <c r="K21" s="64">
        <f t="shared" si="10"/>
        <v>2296</v>
      </c>
      <c r="L21" s="56">
        <v>57</v>
      </c>
      <c r="M21" s="64">
        <f t="shared" si="5"/>
        <v>361</v>
      </c>
      <c r="N21" s="56">
        <v>148</v>
      </c>
      <c r="O21" s="97">
        <v>475</v>
      </c>
      <c r="P21" s="131">
        <f t="shared" si="7"/>
        <v>25739</v>
      </c>
      <c r="Q21" s="103">
        <v>189583</v>
      </c>
      <c r="R21" s="60">
        <v>10055</v>
      </c>
      <c r="S21" s="137"/>
      <c r="T21" s="103">
        <v>152700</v>
      </c>
      <c r="U21" s="111" t="s">
        <v>83</v>
      </c>
      <c r="W21" s="141">
        <f t="shared" si="9"/>
        <v>43863</v>
      </c>
      <c r="X21" s="142">
        <f t="shared" si="1"/>
        <v>2829</v>
      </c>
      <c r="Y21" s="112">
        <f t="shared" si="2"/>
        <v>17205</v>
      </c>
      <c r="Z21" s="143">
        <f t="shared" si="6"/>
        <v>43863</v>
      </c>
      <c r="AA21" s="112">
        <f t="shared" si="3"/>
        <v>57</v>
      </c>
      <c r="AB21" s="112">
        <f t="shared" si="4"/>
        <v>361</v>
      </c>
    </row>
    <row r="22" spans="2:28" s="112" customFormat="1" x14ac:dyDescent="0.55000000000000004">
      <c r="B22" s="118">
        <v>43864</v>
      </c>
      <c r="C22" s="56">
        <v>5072</v>
      </c>
      <c r="D22" s="96"/>
      <c r="E22" s="128"/>
      <c r="F22" s="102">
        <v>23214</v>
      </c>
      <c r="G22" s="56">
        <v>3235</v>
      </c>
      <c r="H22" s="64">
        <f>+H21+G22-2</f>
        <v>20438</v>
      </c>
      <c r="I22" s="102"/>
      <c r="J22" s="56">
        <v>492</v>
      </c>
      <c r="K22" s="64">
        <f t="shared" si="10"/>
        <v>2788</v>
      </c>
      <c r="L22" s="56">
        <v>64</v>
      </c>
      <c r="M22" s="64">
        <f t="shared" si="10"/>
        <v>425</v>
      </c>
      <c r="N22" s="56">
        <v>157</v>
      </c>
      <c r="O22" s="64">
        <f t="shared" si="10"/>
        <v>632</v>
      </c>
      <c r="P22" s="131">
        <f t="shared" si="7"/>
        <v>31432</v>
      </c>
      <c r="Q22" s="103">
        <v>221015</v>
      </c>
      <c r="R22" s="56">
        <v>12755</v>
      </c>
      <c r="S22" s="137"/>
      <c r="T22" s="102">
        <v>171329</v>
      </c>
      <c r="U22" s="111"/>
      <c r="W22" s="141">
        <f t="shared" si="9"/>
        <v>43864</v>
      </c>
      <c r="X22" s="142">
        <f t="shared" si="1"/>
        <v>3235</v>
      </c>
      <c r="Y22" s="112">
        <f t="shared" si="2"/>
        <v>20438</v>
      </c>
      <c r="Z22" s="143">
        <f t="shared" si="6"/>
        <v>43864</v>
      </c>
      <c r="AA22" s="112">
        <f t="shared" si="3"/>
        <v>64</v>
      </c>
      <c r="AB22" s="112">
        <f t="shared" si="4"/>
        <v>425</v>
      </c>
    </row>
    <row r="23" spans="2:28" s="112" customFormat="1" x14ac:dyDescent="0.55000000000000004">
      <c r="B23" s="118">
        <v>43865</v>
      </c>
      <c r="C23" s="56">
        <v>3971</v>
      </c>
      <c r="D23" s="96"/>
      <c r="E23" s="129"/>
      <c r="F23" s="102">
        <v>23260</v>
      </c>
      <c r="G23" s="56">
        <v>3887</v>
      </c>
      <c r="H23" s="64">
        <f>+H22+G23-1</f>
        <v>24324</v>
      </c>
      <c r="I23" s="102"/>
      <c r="J23" s="56">
        <v>431</v>
      </c>
      <c r="K23" s="64">
        <f t="shared" si="10"/>
        <v>3219</v>
      </c>
      <c r="L23" s="56">
        <v>65</v>
      </c>
      <c r="M23" s="64">
        <f t="shared" si="10"/>
        <v>490</v>
      </c>
      <c r="N23" s="56">
        <v>262</v>
      </c>
      <c r="O23" s="64">
        <f>+N23+O22-1-1</f>
        <v>892</v>
      </c>
      <c r="P23" s="131">
        <f t="shared" si="7"/>
        <v>31139</v>
      </c>
      <c r="Q23" s="103">
        <v>252154</v>
      </c>
      <c r="R23" s="56">
        <v>18457</v>
      </c>
      <c r="S23" s="137"/>
      <c r="T23" s="102">
        <v>185555</v>
      </c>
      <c r="U23" s="111" t="s">
        <v>85</v>
      </c>
      <c r="W23" s="141">
        <f t="shared" si="9"/>
        <v>43865</v>
      </c>
      <c r="X23" s="142">
        <f t="shared" si="1"/>
        <v>3887</v>
      </c>
      <c r="Y23" s="112">
        <f t="shared" si="2"/>
        <v>24324</v>
      </c>
      <c r="Z23" s="143">
        <f t="shared" si="6"/>
        <v>43865</v>
      </c>
      <c r="AA23" s="112">
        <f t="shared" si="3"/>
        <v>65</v>
      </c>
      <c r="AB23" s="112">
        <f t="shared" si="4"/>
        <v>490</v>
      </c>
    </row>
    <row r="24" spans="2:28" s="112" customFormat="1" x14ac:dyDescent="0.55000000000000004">
      <c r="B24" s="118">
        <v>43866</v>
      </c>
      <c r="C24" s="56">
        <v>5328</v>
      </c>
      <c r="D24" s="96"/>
      <c r="E24" s="128"/>
      <c r="F24" s="102">
        <v>24702</v>
      </c>
      <c r="G24" s="56">
        <v>3694</v>
      </c>
      <c r="H24" s="64">
        <f>+H23+G24</f>
        <v>28018</v>
      </c>
      <c r="I24" s="66">
        <f t="shared" ref="I24:I29" si="11">+H24-M24-O24</f>
        <v>26302</v>
      </c>
      <c r="J24" s="56">
        <v>640</v>
      </c>
      <c r="K24" s="64">
        <f t="shared" si="10"/>
        <v>3859</v>
      </c>
      <c r="L24" s="56">
        <v>73</v>
      </c>
      <c r="M24" s="64">
        <f t="shared" si="10"/>
        <v>563</v>
      </c>
      <c r="N24" s="56">
        <v>261</v>
      </c>
      <c r="O24" s="64">
        <f>+N24+O23</f>
        <v>1153</v>
      </c>
      <c r="P24" s="131">
        <f t="shared" si="7"/>
        <v>30659</v>
      </c>
      <c r="Q24" s="103">
        <v>282813</v>
      </c>
      <c r="R24" s="56">
        <v>21365</v>
      </c>
      <c r="S24" s="137"/>
      <c r="T24" s="102">
        <v>186354</v>
      </c>
      <c r="U24" s="111"/>
      <c r="W24" s="141">
        <f t="shared" si="9"/>
        <v>43866</v>
      </c>
      <c r="X24" s="142">
        <f t="shared" si="1"/>
        <v>3694</v>
      </c>
      <c r="Y24" s="112">
        <f t="shared" si="2"/>
        <v>28018</v>
      </c>
      <c r="Z24" s="143">
        <f t="shared" si="6"/>
        <v>43866</v>
      </c>
      <c r="AA24" s="112">
        <f t="shared" si="3"/>
        <v>73</v>
      </c>
      <c r="AB24" s="112">
        <f t="shared" si="4"/>
        <v>563</v>
      </c>
    </row>
    <row r="25" spans="2:28" s="112" customFormat="1" ht="36" x14ac:dyDescent="0.55000000000000004">
      <c r="B25" s="118">
        <v>43867</v>
      </c>
      <c r="C25" s="56">
        <v>4833</v>
      </c>
      <c r="D25" s="96"/>
      <c r="E25" s="130"/>
      <c r="F25" s="102">
        <v>26359</v>
      </c>
      <c r="G25" s="56">
        <v>3143</v>
      </c>
      <c r="H25" s="64">
        <f>+H24+G25</f>
        <v>31161</v>
      </c>
      <c r="I25" s="66">
        <f t="shared" si="11"/>
        <v>28985</v>
      </c>
      <c r="J25" s="56">
        <v>962</v>
      </c>
      <c r="K25" s="64">
        <f t="shared" si="10"/>
        <v>4821</v>
      </c>
      <c r="L25" s="56">
        <v>73</v>
      </c>
      <c r="M25" s="64">
        <f t="shared" si="10"/>
        <v>636</v>
      </c>
      <c r="N25" s="56">
        <v>387</v>
      </c>
      <c r="O25" s="64">
        <f>+N25+O24</f>
        <v>1540</v>
      </c>
      <c r="P25" s="131">
        <f t="shared" si="7"/>
        <v>31215</v>
      </c>
      <c r="Q25" s="103">
        <v>314028</v>
      </c>
      <c r="R25" s="56">
        <v>27672</v>
      </c>
      <c r="S25" s="137"/>
      <c r="T25" s="102">
        <v>186045</v>
      </c>
      <c r="U25" s="114" t="s">
        <v>112</v>
      </c>
      <c r="W25" s="141">
        <f t="shared" si="9"/>
        <v>43867</v>
      </c>
      <c r="X25" s="142">
        <f t="shared" si="1"/>
        <v>3143</v>
      </c>
      <c r="Y25" s="112">
        <f t="shared" si="2"/>
        <v>31161</v>
      </c>
      <c r="Z25" s="143">
        <f t="shared" si="6"/>
        <v>43867</v>
      </c>
      <c r="AA25" s="112">
        <f t="shared" si="3"/>
        <v>73</v>
      </c>
      <c r="AB25" s="112">
        <f t="shared" si="4"/>
        <v>636</v>
      </c>
    </row>
    <row r="26" spans="2:28" s="112" customFormat="1" x14ac:dyDescent="0.55000000000000004">
      <c r="B26" s="118">
        <v>43868</v>
      </c>
      <c r="C26" s="56">
        <v>4214</v>
      </c>
      <c r="D26" s="96"/>
      <c r="E26" s="128"/>
      <c r="F26" s="65">
        <v>27657</v>
      </c>
      <c r="G26" s="56">
        <v>3399</v>
      </c>
      <c r="H26" s="64">
        <f>+H25+G26-14</f>
        <v>34546</v>
      </c>
      <c r="I26" s="66">
        <f t="shared" si="11"/>
        <v>31774</v>
      </c>
      <c r="J26" s="56">
        <v>1280</v>
      </c>
      <c r="K26" s="64">
        <f t="shared" si="10"/>
        <v>6101</v>
      </c>
      <c r="L26" s="56">
        <v>86</v>
      </c>
      <c r="M26" s="64">
        <f t="shared" si="10"/>
        <v>722</v>
      </c>
      <c r="N26" s="56">
        <v>510</v>
      </c>
      <c r="O26" s="64">
        <f>+N26+O25</f>
        <v>2050</v>
      </c>
      <c r="P26" s="131">
        <f t="shared" si="7"/>
        <v>31470</v>
      </c>
      <c r="Q26" s="103">
        <v>345498</v>
      </c>
      <c r="R26" s="56">
        <v>26702</v>
      </c>
      <c r="S26" s="137"/>
      <c r="T26" s="65">
        <v>189660</v>
      </c>
      <c r="U26" s="111" t="s">
        <v>110</v>
      </c>
      <c r="W26" s="141">
        <f t="shared" si="9"/>
        <v>43868</v>
      </c>
      <c r="X26" s="142">
        <f t="shared" si="1"/>
        <v>3399</v>
      </c>
      <c r="Y26" s="112">
        <f t="shared" si="2"/>
        <v>34546</v>
      </c>
      <c r="Z26" s="143">
        <f t="shared" si="6"/>
        <v>43868</v>
      </c>
      <c r="AA26" s="112">
        <f t="shared" si="3"/>
        <v>86</v>
      </c>
      <c r="AB26" s="112">
        <f t="shared" si="4"/>
        <v>722</v>
      </c>
    </row>
    <row r="27" spans="2:28" ht="36" x14ac:dyDescent="0.55000000000000004">
      <c r="B27" s="118">
        <v>43869</v>
      </c>
      <c r="C27" s="56">
        <v>3916</v>
      </c>
      <c r="D27" s="96"/>
      <c r="E27" s="130"/>
      <c r="F27" s="65">
        <v>28942</v>
      </c>
      <c r="G27" s="56">
        <v>2656</v>
      </c>
      <c r="H27" s="64">
        <f>+H26+G27-4</f>
        <v>37198</v>
      </c>
      <c r="I27" s="66">
        <f t="shared" si="11"/>
        <v>33738</v>
      </c>
      <c r="J27" s="56">
        <v>87</v>
      </c>
      <c r="K27" s="64">
        <f t="shared" si="10"/>
        <v>6188</v>
      </c>
      <c r="L27" s="56">
        <v>89</v>
      </c>
      <c r="M27" s="64">
        <f t="shared" si="10"/>
        <v>811</v>
      </c>
      <c r="N27" s="56">
        <v>600</v>
      </c>
      <c r="O27" s="64">
        <f>+N27+O26-1</f>
        <v>2649</v>
      </c>
      <c r="P27" s="131">
        <f t="shared" si="7"/>
        <v>26407</v>
      </c>
      <c r="Q27" s="65">
        <v>371905</v>
      </c>
      <c r="R27" s="56">
        <v>31124</v>
      </c>
      <c r="S27" s="138"/>
      <c r="T27" s="65">
        <v>188183</v>
      </c>
      <c r="U27" s="136" t="s">
        <v>111</v>
      </c>
      <c r="W27" s="141">
        <f t="shared" si="9"/>
        <v>43869</v>
      </c>
      <c r="X27" s="142">
        <f t="shared" si="1"/>
        <v>2656</v>
      </c>
      <c r="Y27" s="112">
        <f t="shared" si="2"/>
        <v>37198</v>
      </c>
      <c r="Z27" s="143">
        <f t="shared" si="6"/>
        <v>43869</v>
      </c>
      <c r="AA27" s="112">
        <f t="shared" si="3"/>
        <v>89</v>
      </c>
      <c r="AB27" s="112">
        <f t="shared" si="4"/>
        <v>811</v>
      </c>
    </row>
    <row r="28" spans="2:28" x14ac:dyDescent="0.55000000000000004">
      <c r="B28" s="118">
        <v>43870</v>
      </c>
      <c r="C28" s="56">
        <v>4008</v>
      </c>
      <c r="D28" s="96"/>
      <c r="E28" s="130"/>
      <c r="F28" s="65">
        <v>22589</v>
      </c>
      <c r="G28" s="56">
        <v>3062</v>
      </c>
      <c r="H28" s="64">
        <f>+H27+G28-87-1-1</f>
        <v>40171</v>
      </c>
      <c r="I28" s="66">
        <f t="shared" si="11"/>
        <v>35982</v>
      </c>
      <c r="J28" s="56">
        <v>296</v>
      </c>
      <c r="K28" s="64">
        <f t="shared" si="10"/>
        <v>6484</v>
      </c>
      <c r="L28" s="56">
        <v>97</v>
      </c>
      <c r="M28" s="64">
        <f>+L28+M27</f>
        <v>908</v>
      </c>
      <c r="N28" s="56">
        <v>632</v>
      </c>
      <c r="O28" s="64">
        <f>+N28+O27</f>
        <v>3281</v>
      </c>
      <c r="P28" s="131">
        <f t="shared" si="7"/>
        <v>27582</v>
      </c>
      <c r="Q28" s="65">
        <v>399487</v>
      </c>
      <c r="R28" s="56">
        <v>29307</v>
      </c>
      <c r="S28" s="138"/>
      <c r="T28" s="65">
        <v>187518</v>
      </c>
      <c r="U28" s="90" t="s">
        <v>113</v>
      </c>
      <c r="W28" s="141">
        <f t="shared" si="9"/>
        <v>43870</v>
      </c>
      <c r="X28" s="142">
        <f t="shared" si="1"/>
        <v>3062</v>
      </c>
      <c r="Y28" s="112">
        <f t="shared" si="2"/>
        <v>40171</v>
      </c>
      <c r="Z28" s="143">
        <f t="shared" si="6"/>
        <v>43870</v>
      </c>
      <c r="AA28" s="112">
        <f t="shared" si="3"/>
        <v>97</v>
      </c>
      <c r="AB28" s="112">
        <f t="shared" si="4"/>
        <v>908</v>
      </c>
    </row>
    <row r="29" spans="2:28" ht="36" x14ac:dyDescent="0.55000000000000004">
      <c r="B29" s="118">
        <v>43871</v>
      </c>
      <c r="C29" s="56">
        <v>3536</v>
      </c>
      <c r="D29" s="96"/>
      <c r="E29" s="130"/>
      <c r="F29" s="65">
        <v>21675</v>
      </c>
      <c r="G29" s="56">
        <v>2478</v>
      </c>
      <c r="H29" s="64">
        <f>+H28+G29-12+1</f>
        <v>42638</v>
      </c>
      <c r="I29" s="66">
        <f t="shared" si="11"/>
        <v>37626</v>
      </c>
      <c r="J29" s="56">
        <v>849</v>
      </c>
      <c r="K29" s="64">
        <f t="shared" si="10"/>
        <v>7333</v>
      </c>
      <c r="L29" s="56">
        <v>108</v>
      </c>
      <c r="M29" s="64">
        <f>+L29+M28</f>
        <v>1016</v>
      </c>
      <c r="N29" s="56">
        <v>716</v>
      </c>
      <c r="O29" s="64">
        <f>+N29+O28-1</f>
        <v>3996</v>
      </c>
      <c r="P29" s="131">
        <f t="shared" si="7"/>
        <v>28951</v>
      </c>
      <c r="Q29" s="65">
        <v>428438</v>
      </c>
      <c r="R29" s="56">
        <v>26724</v>
      </c>
      <c r="S29" s="138"/>
      <c r="T29" s="65">
        <v>187718</v>
      </c>
      <c r="U29" s="136" t="s">
        <v>114</v>
      </c>
      <c r="W29" s="141">
        <f t="shared" si="9"/>
        <v>43871</v>
      </c>
      <c r="X29" s="142">
        <f t="shared" si="1"/>
        <v>2478</v>
      </c>
      <c r="Y29" s="112">
        <f t="shared" si="2"/>
        <v>42638</v>
      </c>
      <c r="Z29" s="143">
        <f t="shared" si="6"/>
        <v>43871</v>
      </c>
      <c r="AA29" s="112">
        <f t="shared" si="3"/>
        <v>108</v>
      </c>
      <c r="AB29" s="112">
        <f t="shared" si="4"/>
        <v>1016</v>
      </c>
    </row>
    <row r="30" spans="2:28" x14ac:dyDescent="0.55000000000000004">
      <c r="B30" s="118">
        <v>43872</v>
      </c>
      <c r="C30" s="56">
        <v>3342</v>
      </c>
      <c r="D30" s="96"/>
      <c r="E30" s="130"/>
      <c r="F30" s="65">
        <v>16067</v>
      </c>
      <c r="G30" s="56">
        <v>2015</v>
      </c>
      <c r="H30" s="127">
        <v>44653</v>
      </c>
      <c r="I30" s="66">
        <f t="shared" ref="I30:I36" si="12">+H30-M30-O30</f>
        <v>38800</v>
      </c>
      <c r="J30" s="56">
        <v>871</v>
      </c>
      <c r="K30" s="64">
        <f t="shared" si="10"/>
        <v>8204</v>
      </c>
      <c r="L30" s="56">
        <v>97</v>
      </c>
      <c r="M30" s="64">
        <f>+L30+M29</f>
        <v>1113</v>
      </c>
      <c r="N30" s="56">
        <v>744</v>
      </c>
      <c r="O30" s="64">
        <f>+N30+O29</f>
        <v>4740</v>
      </c>
      <c r="P30" s="131">
        <f t="shared" si="7"/>
        <v>23024</v>
      </c>
      <c r="Q30" s="65">
        <v>451462</v>
      </c>
      <c r="R30" s="56">
        <v>30068</v>
      </c>
      <c r="S30" s="138"/>
      <c r="T30" s="65">
        <v>185037</v>
      </c>
      <c r="U30" s="136"/>
      <c r="W30" s="141">
        <f t="shared" si="9"/>
        <v>43872</v>
      </c>
      <c r="X30" s="142">
        <f t="shared" si="1"/>
        <v>2015</v>
      </c>
      <c r="Y30" s="112">
        <f t="shared" si="2"/>
        <v>44653</v>
      </c>
      <c r="Z30" s="143">
        <f t="shared" si="6"/>
        <v>43872</v>
      </c>
      <c r="AA30" s="112">
        <f t="shared" si="3"/>
        <v>97</v>
      </c>
      <c r="AB30" s="112">
        <f t="shared" si="4"/>
        <v>1113</v>
      </c>
    </row>
    <row r="31" spans="2:28" x14ac:dyDescent="0.55000000000000004">
      <c r="B31" s="118">
        <v>43873</v>
      </c>
      <c r="C31" s="56">
        <v>2807</v>
      </c>
      <c r="D31" s="96"/>
      <c r="E31" s="130"/>
      <c r="F31" s="65">
        <v>13435</v>
      </c>
      <c r="G31" s="56">
        <v>15152</v>
      </c>
      <c r="H31" s="127">
        <v>59804</v>
      </c>
      <c r="I31" s="66">
        <f t="shared" si="12"/>
        <v>52526</v>
      </c>
      <c r="J31" s="56">
        <v>-174</v>
      </c>
      <c r="K31" s="64">
        <f t="shared" si="10"/>
        <v>8030</v>
      </c>
      <c r="L31" s="56">
        <v>254</v>
      </c>
      <c r="M31" s="64">
        <f>+L31+M30</f>
        <v>1367</v>
      </c>
      <c r="N31" s="56">
        <v>1171</v>
      </c>
      <c r="O31" s="64">
        <f>+N31+O30</f>
        <v>5911</v>
      </c>
      <c r="P31" s="131">
        <f t="shared" si="7"/>
        <v>20069</v>
      </c>
      <c r="Q31" s="65">
        <v>471531</v>
      </c>
      <c r="R31" s="56">
        <v>29429</v>
      </c>
      <c r="S31" s="138"/>
      <c r="T31" s="65">
        <v>181386</v>
      </c>
      <c r="U31" s="136"/>
      <c r="W31" s="141">
        <f t="shared" si="9"/>
        <v>43873</v>
      </c>
      <c r="X31" s="142">
        <f t="shared" si="1"/>
        <v>15152</v>
      </c>
      <c r="Y31" s="112">
        <f t="shared" si="2"/>
        <v>59804</v>
      </c>
      <c r="Z31" s="143">
        <f t="shared" si="6"/>
        <v>43873</v>
      </c>
      <c r="AA31" s="112">
        <f t="shared" si="3"/>
        <v>254</v>
      </c>
      <c r="AB31" s="112">
        <f t="shared" si="4"/>
        <v>1367</v>
      </c>
    </row>
    <row r="32" spans="2:28" ht="54" x14ac:dyDescent="0.55000000000000004">
      <c r="B32" s="118">
        <v>43874</v>
      </c>
      <c r="C32" s="56">
        <v>2450</v>
      </c>
      <c r="D32" s="96"/>
      <c r="E32" s="130"/>
      <c r="F32" s="65">
        <v>10109</v>
      </c>
      <c r="G32" s="56">
        <v>5090</v>
      </c>
      <c r="H32" s="64">
        <f>+H31+G32-1043</f>
        <v>63851</v>
      </c>
      <c r="I32" s="66">
        <f t="shared" si="12"/>
        <v>55748</v>
      </c>
      <c r="J32" s="56">
        <v>2174</v>
      </c>
      <c r="K32" s="64">
        <f t="shared" si="10"/>
        <v>10204</v>
      </c>
      <c r="L32" s="56">
        <v>121</v>
      </c>
      <c r="M32" s="64">
        <f>+L32+M31-108</f>
        <v>1380</v>
      </c>
      <c r="N32" s="56">
        <v>1081</v>
      </c>
      <c r="O32" s="64">
        <f>+N32+O31-269</f>
        <v>6723</v>
      </c>
      <c r="P32" s="131">
        <f t="shared" si="7"/>
        <v>21536</v>
      </c>
      <c r="Q32" s="65">
        <v>493067</v>
      </c>
      <c r="R32" s="56">
        <v>26905</v>
      </c>
      <c r="S32" s="138"/>
      <c r="T32" s="65">
        <v>177984</v>
      </c>
      <c r="U32" s="136" t="s">
        <v>115</v>
      </c>
      <c r="W32" s="141">
        <f t="shared" si="9"/>
        <v>43874</v>
      </c>
      <c r="X32" s="142">
        <f t="shared" si="1"/>
        <v>5090</v>
      </c>
      <c r="Y32" s="112">
        <f t="shared" si="2"/>
        <v>63851</v>
      </c>
      <c r="Z32" s="143">
        <f t="shared" si="6"/>
        <v>43874</v>
      </c>
      <c r="AA32" s="112">
        <f t="shared" si="3"/>
        <v>121</v>
      </c>
      <c r="AB32" s="112">
        <f t="shared" si="4"/>
        <v>1380</v>
      </c>
    </row>
    <row r="33" spans="2:28" x14ac:dyDescent="0.55000000000000004">
      <c r="B33" s="118">
        <v>43875</v>
      </c>
      <c r="C33" s="56">
        <v>2277</v>
      </c>
      <c r="D33" s="96"/>
      <c r="E33" s="130"/>
      <c r="F33" s="65">
        <v>8969</v>
      </c>
      <c r="G33" s="56">
        <v>2641</v>
      </c>
      <c r="H33" s="64">
        <f>+H32+G33</f>
        <v>66492</v>
      </c>
      <c r="I33" s="66">
        <f t="shared" si="12"/>
        <v>56873</v>
      </c>
      <c r="J33" s="56">
        <v>849</v>
      </c>
      <c r="K33" s="64">
        <f t="shared" si="10"/>
        <v>11053</v>
      </c>
      <c r="L33" s="56">
        <v>143</v>
      </c>
      <c r="M33" s="64">
        <f t="shared" ref="M33:M65" si="13">+L33+M32</f>
        <v>1523</v>
      </c>
      <c r="N33" s="56">
        <v>1373</v>
      </c>
      <c r="O33" s="64">
        <f>+N33+O32</f>
        <v>8096</v>
      </c>
      <c r="P33" s="131">
        <f t="shared" si="7"/>
        <v>20116</v>
      </c>
      <c r="Q33" s="65">
        <v>513183</v>
      </c>
      <c r="R33" s="56">
        <v>30081</v>
      </c>
      <c r="S33" s="138"/>
      <c r="T33" s="65">
        <v>169039</v>
      </c>
      <c r="U33" s="136"/>
      <c r="W33" s="141">
        <f t="shared" si="9"/>
        <v>43875</v>
      </c>
      <c r="X33" s="142">
        <f t="shared" si="1"/>
        <v>2641</v>
      </c>
      <c r="Y33" s="112">
        <f t="shared" si="2"/>
        <v>66492</v>
      </c>
      <c r="Z33" s="143">
        <f t="shared" si="6"/>
        <v>43875</v>
      </c>
      <c r="AA33" s="112">
        <f t="shared" si="3"/>
        <v>143</v>
      </c>
      <c r="AB33" s="112">
        <f t="shared" si="4"/>
        <v>1523</v>
      </c>
    </row>
    <row r="34" spans="2:28" x14ac:dyDescent="0.55000000000000004">
      <c r="B34" s="118">
        <v>43876</v>
      </c>
      <c r="C34" s="56">
        <v>1918</v>
      </c>
      <c r="D34" s="96"/>
      <c r="E34" s="130"/>
      <c r="F34" s="65">
        <v>8228</v>
      </c>
      <c r="G34" s="56">
        <v>2009</v>
      </c>
      <c r="H34" s="64">
        <f>+H33+G34-1</f>
        <v>68500</v>
      </c>
      <c r="I34" s="66">
        <f t="shared" si="12"/>
        <v>57416</v>
      </c>
      <c r="J34" s="56">
        <v>219</v>
      </c>
      <c r="K34" s="64">
        <f t="shared" si="10"/>
        <v>11272</v>
      </c>
      <c r="L34" s="56">
        <v>142</v>
      </c>
      <c r="M34" s="64">
        <f t="shared" si="13"/>
        <v>1665</v>
      </c>
      <c r="N34" s="56">
        <v>1323</v>
      </c>
      <c r="O34" s="64">
        <f>+N34+O33</f>
        <v>9419</v>
      </c>
      <c r="P34" s="131">
        <f t="shared" si="7"/>
        <v>16235</v>
      </c>
      <c r="Q34" s="65">
        <v>529418</v>
      </c>
      <c r="R34" s="56">
        <v>29788</v>
      </c>
      <c r="S34" s="138"/>
      <c r="T34" s="65">
        <v>158764</v>
      </c>
      <c r="U34" s="136"/>
      <c r="W34" s="141">
        <f t="shared" si="9"/>
        <v>43876</v>
      </c>
      <c r="X34" s="142">
        <f t="shared" si="1"/>
        <v>2009</v>
      </c>
      <c r="Y34" s="112">
        <f t="shared" si="2"/>
        <v>68500</v>
      </c>
      <c r="Z34" s="143">
        <f t="shared" si="6"/>
        <v>43876</v>
      </c>
      <c r="AA34" s="112">
        <f t="shared" si="3"/>
        <v>142</v>
      </c>
      <c r="AB34" s="112">
        <f t="shared" si="4"/>
        <v>1665</v>
      </c>
    </row>
    <row r="35" spans="2:28" x14ac:dyDescent="0.55000000000000004">
      <c r="B35" s="118">
        <v>43877</v>
      </c>
      <c r="C35" s="56">
        <v>1563</v>
      </c>
      <c r="D35" s="96"/>
      <c r="E35" s="130"/>
      <c r="F35" s="65">
        <v>7264</v>
      </c>
      <c r="G35" s="56">
        <v>2048</v>
      </c>
      <c r="H35" s="64">
        <f>+H34+G35</f>
        <v>70548</v>
      </c>
      <c r="I35" s="66">
        <f t="shared" si="12"/>
        <v>57934</v>
      </c>
      <c r="J35" s="56">
        <v>-628</v>
      </c>
      <c r="K35" s="64">
        <f t="shared" si="10"/>
        <v>10644</v>
      </c>
      <c r="L35" s="56">
        <v>105</v>
      </c>
      <c r="M35" s="64">
        <f t="shared" si="13"/>
        <v>1770</v>
      </c>
      <c r="N35" s="56">
        <v>1425</v>
      </c>
      <c r="O35" s="64">
        <f>+N35+O34</f>
        <v>10844</v>
      </c>
      <c r="P35" s="131">
        <f t="shared" si="7"/>
        <v>16598</v>
      </c>
      <c r="Q35" s="65">
        <v>546016</v>
      </c>
      <c r="R35" s="56">
        <v>28179</v>
      </c>
      <c r="S35" s="138"/>
      <c r="T35" s="65">
        <v>150539</v>
      </c>
      <c r="U35" s="136" t="s">
        <v>120</v>
      </c>
      <c r="W35" s="141">
        <f t="shared" si="9"/>
        <v>43877</v>
      </c>
      <c r="X35" s="142">
        <f t="shared" si="1"/>
        <v>2048</v>
      </c>
      <c r="Y35" s="112">
        <f t="shared" si="2"/>
        <v>70548</v>
      </c>
      <c r="Z35" s="143">
        <f t="shared" si="6"/>
        <v>43877</v>
      </c>
      <c r="AA35" s="112">
        <f t="shared" si="3"/>
        <v>105</v>
      </c>
      <c r="AB35" s="112">
        <f t="shared" si="4"/>
        <v>1770</v>
      </c>
    </row>
    <row r="36" spans="2:28" ht="54" x14ac:dyDescent="0.55000000000000004">
      <c r="B36" s="118">
        <v>43878</v>
      </c>
      <c r="C36" s="56">
        <v>1432</v>
      </c>
      <c r="D36" s="96"/>
      <c r="E36" s="130"/>
      <c r="F36" s="65">
        <v>6242</v>
      </c>
      <c r="G36" s="56">
        <v>1886</v>
      </c>
      <c r="H36" s="64">
        <f>+H35+G36+2</f>
        <v>72436</v>
      </c>
      <c r="I36" s="66">
        <f t="shared" si="12"/>
        <v>58016</v>
      </c>
      <c r="J36" s="56">
        <v>1097</v>
      </c>
      <c r="K36" s="64">
        <f t="shared" si="10"/>
        <v>11741</v>
      </c>
      <c r="L36" s="56">
        <v>98</v>
      </c>
      <c r="M36" s="64">
        <f t="shared" si="13"/>
        <v>1868</v>
      </c>
      <c r="N36" s="56">
        <v>1701</v>
      </c>
      <c r="O36" s="64">
        <f>+N36+O35+7</f>
        <v>12552</v>
      </c>
      <c r="P36" s="131">
        <f t="shared" si="7"/>
        <v>14885</v>
      </c>
      <c r="Q36" s="65">
        <v>560901</v>
      </c>
      <c r="R36" s="56">
        <v>27908</v>
      </c>
      <c r="S36" s="138"/>
      <c r="T36" s="65">
        <v>141552</v>
      </c>
      <c r="U36" s="136" t="s">
        <v>121</v>
      </c>
      <c r="W36" s="141">
        <f t="shared" si="9"/>
        <v>43878</v>
      </c>
      <c r="X36" s="142">
        <f t="shared" si="1"/>
        <v>1886</v>
      </c>
      <c r="Y36" s="112">
        <f t="shared" ref="Y36" si="14">+H36</f>
        <v>72436</v>
      </c>
      <c r="Z36" s="143">
        <f t="shared" ref="Z36" si="15">+B36</f>
        <v>43878</v>
      </c>
      <c r="AA36" s="112">
        <f t="shared" ref="AA36" si="16">+L36</f>
        <v>98</v>
      </c>
      <c r="AB36" s="112">
        <f t="shared" ref="AB36" si="17">+M36</f>
        <v>1868</v>
      </c>
    </row>
    <row r="37" spans="2:28" x14ac:dyDescent="0.55000000000000004">
      <c r="B37" s="118">
        <v>43879</v>
      </c>
      <c r="C37" s="56">
        <v>1185</v>
      </c>
      <c r="D37" s="96"/>
      <c r="E37" s="130"/>
      <c r="F37" s="65">
        <v>5248</v>
      </c>
      <c r="G37" s="56">
        <v>1749</v>
      </c>
      <c r="H37" s="64">
        <f>+H36+G37</f>
        <v>74185</v>
      </c>
      <c r="I37" s="66">
        <f t="shared" ref="I37:I46" si="18">+H37-M37-O37</f>
        <v>57805</v>
      </c>
      <c r="J37" s="56">
        <v>236</v>
      </c>
      <c r="K37" s="64">
        <f t="shared" si="10"/>
        <v>11977</v>
      </c>
      <c r="L37" s="56">
        <v>136</v>
      </c>
      <c r="M37" s="64">
        <f t="shared" si="13"/>
        <v>2004</v>
      </c>
      <c r="N37" s="56">
        <v>1824</v>
      </c>
      <c r="O37" s="64">
        <f>+N37+O36</f>
        <v>14376</v>
      </c>
      <c r="P37" s="131">
        <f t="shared" si="7"/>
        <v>13517</v>
      </c>
      <c r="Q37" s="65">
        <v>574418</v>
      </c>
      <c r="R37" s="56">
        <v>25014</v>
      </c>
      <c r="S37" s="138"/>
      <c r="T37" s="65">
        <v>135881</v>
      </c>
      <c r="U37" s="136"/>
      <c r="W37" s="141">
        <f t="shared" ref="W37" si="19">+B37</f>
        <v>43879</v>
      </c>
      <c r="X37" s="142">
        <f t="shared" ref="X37" si="20">+G37</f>
        <v>1749</v>
      </c>
      <c r="Y37" s="112">
        <f t="shared" ref="Y37" si="21">+H37</f>
        <v>74185</v>
      </c>
      <c r="Z37" s="143">
        <f t="shared" ref="Z37" si="22">+B37</f>
        <v>43879</v>
      </c>
      <c r="AA37" s="112">
        <f t="shared" ref="AA37" si="23">+L37</f>
        <v>136</v>
      </c>
      <c r="AB37" s="112">
        <f t="shared" ref="AB37" si="24">+M37</f>
        <v>2004</v>
      </c>
    </row>
    <row r="38" spans="2:28" ht="36" x14ac:dyDescent="0.55000000000000004">
      <c r="B38" s="118">
        <v>43880</v>
      </c>
      <c r="C38" s="56">
        <v>1277</v>
      </c>
      <c r="D38" s="96"/>
      <c r="E38" s="130"/>
      <c r="F38" s="65">
        <v>4922</v>
      </c>
      <c r="G38" s="145">
        <v>820</v>
      </c>
      <c r="H38" s="146">
        <f>+H37+G38-3</f>
        <v>75002</v>
      </c>
      <c r="I38" s="66">
        <f t="shared" si="18"/>
        <v>56727</v>
      </c>
      <c r="J38" s="56">
        <v>-113</v>
      </c>
      <c r="K38" s="64">
        <f t="shared" si="10"/>
        <v>11864</v>
      </c>
      <c r="L38" s="56">
        <v>114</v>
      </c>
      <c r="M38" s="64">
        <f t="shared" si="13"/>
        <v>2118</v>
      </c>
      <c r="N38" s="56">
        <v>1779</v>
      </c>
      <c r="O38" s="147">
        <v>16157</v>
      </c>
      <c r="P38" s="131">
        <f t="shared" si="7"/>
        <v>14745</v>
      </c>
      <c r="Q38" s="65">
        <v>589163</v>
      </c>
      <c r="R38" s="56">
        <v>25318</v>
      </c>
      <c r="S38" s="138"/>
      <c r="T38" s="65">
        <v>126363</v>
      </c>
      <c r="U38" s="136" t="s">
        <v>122</v>
      </c>
      <c r="W38" s="141">
        <f t="shared" ref="W38" si="25">+B38</f>
        <v>43880</v>
      </c>
      <c r="X38" s="142">
        <f t="shared" ref="X38" si="26">+G38</f>
        <v>820</v>
      </c>
      <c r="Y38" s="112">
        <f t="shared" ref="Y38" si="27">+H38</f>
        <v>75002</v>
      </c>
      <c r="Z38" s="143">
        <f t="shared" ref="Z38" si="28">+B38</f>
        <v>43880</v>
      </c>
      <c r="AA38" s="112">
        <f t="shared" ref="AA38" si="29">+L38</f>
        <v>114</v>
      </c>
      <c r="AB38" s="112">
        <f t="shared" ref="AB38" si="30">+M38</f>
        <v>2118</v>
      </c>
    </row>
    <row r="39" spans="2:28" x14ac:dyDescent="0.55000000000000004">
      <c r="B39" s="118">
        <v>43881</v>
      </c>
      <c r="C39" s="56">
        <v>1614</v>
      </c>
      <c r="D39" s="96"/>
      <c r="E39" s="130"/>
      <c r="F39" s="65">
        <v>5206</v>
      </c>
      <c r="G39" s="56">
        <v>889</v>
      </c>
      <c r="H39" s="64">
        <f>+H38+G39</f>
        <v>75891</v>
      </c>
      <c r="I39" s="66">
        <f t="shared" si="18"/>
        <v>55389</v>
      </c>
      <c r="J39" s="56">
        <v>-231</v>
      </c>
      <c r="K39" s="64">
        <f t="shared" si="10"/>
        <v>11633</v>
      </c>
      <c r="L39" s="56">
        <v>118</v>
      </c>
      <c r="M39" s="64">
        <f t="shared" si="13"/>
        <v>2236</v>
      </c>
      <c r="N39" s="56">
        <v>2109</v>
      </c>
      <c r="O39" s="64">
        <f>+N39+O38</f>
        <v>18266</v>
      </c>
      <c r="P39" s="131">
        <f t="shared" si="7"/>
        <v>16874</v>
      </c>
      <c r="Q39" s="65">
        <v>606037</v>
      </c>
      <c r="R39" s="56">
        <v>28804</v>
      </c>
      <c r="S39" s="138"/>
      <c r="T39" s="65">
        <v>120302</v>
      </c>
      <c r="U39" s="136"/>
      <c r="W39" s="141">
        <f t="shared" ref="W39" si="31">+B39</f>
        <v>43881</v>
      </c>
      <c r="X39" s="142">
        <f t="shared" ref="X39" si="32">+G39</f>
        <v>889</v>
      </c>
      <c r="Y39" s="112">
        <f t="shared" ref="Y39" si="33">+H39</f>
        <v>75891</v>
      </c>
      <c r="Z39" s="143">
        <f t="shared" ref="Z39" si="34">+B39</f>
        <v>43881</v>
      </c>
      <c r="AA39" s="112">
        <f t="shared" ref="AA39" si="35">+L39</f>
        <v>118</v>
      </c>
      <c r="AB39" s="112">
        <f t="shared" ref="AB39" si="36">+M39</f>
        <v>2236</v>
      </c>
    </row>
    <row r="40" spans="2:28" x14ac:dyDescent="0.55000000000000004">
      <c r="B40" s="89">
        <v>43882</v>
      </c>
      <c r="C40" s="56">
        <v>1361</v>
      </c>
      <c r="D40" s="96"/>
      <c r="E40" s="130"/>
      <c r="F40" s="65">
        <v>5365</v>
      </c>
      <c r="G40" s="56">
        <v>397</v>
      </c>
      <c r="H40" s="64">
        <f>+H39+G40</f>
        <v>76288</v>
      </c>
      <c r="I40" s="66">
        <f t="shared" si="18"/>
        <v>53284</v>
      </c>
      <c r="J40" s="56">
        <v>-156</v>
      </c>
      <c r="K40" s="64">
        <f t="shared" si="10"/>
        <v>11477</v>
      </c>
      <c r="L40" s="56">
        <v>109</v>
      </c>
      <c r="M40" s="64">
        <f t="shared" si="13"/>
        <v>2345</v>
      </c>
      <c r="N40" s="56">
        <v>2393</v>
      </c>
      <c r="O40" s="64">
        <f>+N40+O39</f>
        <v>20659</v>
      </c>
      <c r="P40" s="131">
        <f t="shared" si="7"/>
        <v>12878</v>
      </c>
      <c r="Q40" s="65">
        <v>618915</v>
      </c>
      <c r="R40" s="56">
        <v>26441</v>
      </c>
      <c r="S40" s="138"/>
      <c r="T40" s="65">
        <v>113564</v>
      </c>
      <c r="U40" s="90" t="s">
        <v>123</v>
      </c>
      <c r="W40" s="141">
        <f t="shared" ref="W40" si="37">+B40</f>
        <v>43882</v>
      </c>
      <c r="X40" s="142">
        <f t="shared" ref="X40" si="38">+G40</f>
        <v>397</v>
      </c>
      <c r="Y40" s="112">
        <f t="shared" ref="Y40" si="39">+H40</f>
        <v>76288</v>
      </c>
      <c r="Z40" s="143">
        <f t="shared" ref="Z40" si="40">+B40</f>
        <v>43882</v>
      </c>
      <c r="AA40" s="112">
        <f t="shared" ref="AA40" si="41">+L40</f>
        <v>109</v>
      </c>
      <c r="AB40" s="112">
        <f t="shared" ref="AB40:AB43" si="42">+M40</f>
        <v>2345</v>
      </c>
    </row>
    <row r="41" spans="2:28" x14ac:dyDescent="0.55000000000000004">
      <c r="B41" s="89">
        <v>43883</v>
      </c>
      <c r="C41" s="56">
        <v>882</v>
      </c>
      <c r="D41" s="96"/>
      <c r="E41" s="130"/>
      <c r="F41" s="65">
        <v>4148</v>
      </c>
      <c r="G41" s="56">
        <v>648</v>
      </c>
      <c r="H41" s="64">
        <f>+H40+G41</f>
        <v>76936</v>
      </c>
      <c r="I41" s="66">
        <f t="shared" si="18"/>
        <v>51606</v>
      </c>
      <c r="J41" s="56">
        <v>-509</v>
      </c>
      <c r="K41" s="64">
        <f t="shared" si="10"/>
        <v>10968</v>
      </c>
      <c r="L41" s="56">
        <v>97</v>
      </c>
      <c r="M41" s="64">
        <f t="shared" si="13"/>
        <v>2442</v>
      </c>
      <c r="N41" s="56">
        <v>2230</v>
      </c>
      <c r="O41" s="64">
        <f>+N41+O40-1</f>
        <v>22888</v>
      </c>
      <c r="P41" s="131">
        <f t="shared" si="7"/>
        <v>9602</v>
      </c>
      <c r="Q41" s="65">
        <v>628517</v>
      </c>
      <c r="R41" s="56">
        <v>22128</v>
      </c>
      <c r="S41" s="138"/>
      <c r="T41" s="65">
        <v>106089</v>
      </c>
      <c r="U41" s="90" t="s">
        <v>124</v>
      </c>
      <c r="W41" s="141">
        <f t="shared" ref="W41" si="43">+B41</f>
        <v>43883</v>
      </c>
      <c r="X41" s="142">
        <f t="shared" ref="X41" si="44">+G41</f>
        <v>648</v>
      </c>
      <c r="Y41" s="112">
        <f t="shared" ref="Y41" si="45">+H41</f>
        <v>76936</v>
      </c>
      <c r="Z41" s="143">
        <f t="shared" ref="Z41" si="46">+B41</f>
        <v>43883</v>
      </c>
      <c r="AA41" s="112">
        <f t="shared" ref="AA41" si="47">+L41</f>
        <v>97</v>
      </c>
      <c r="AB41" s="112">
        <f t="shared" si="42"/>
        <v>2442</v>
      </c>
    </row>
    <row r="42" spans="2:28" x14ac:dyDescent="0.55000000000000004">
      <c r="B42" s="89">
        <v>43884</v>
      </c>
      <c r="C42" s="56">
        <v>620</v>
      </c>
      <c r="D42" s="96"/>
      <c r="E42" s="130"/>
      <c r="F42" s="65">
        <v>3434</v>
      </c>
      <c r="G42" s="56">
        <v>409</v>
      </c>
      <c r="H42" s="64">
        <f>+H41+G42-195</f>
        <v>77150</v>
      </c>
      <c r="I42" s="66">
        <f t="shared" si="18"/>
        <v>49824</v>
      </c>
      <c r="J42" s="56">
        <v>-1053</v>
      </c>
      <c r="K42" s="64">
        <f t="shared" si="10"/>
        <v>9915</v>
      </c>
      <c r="L42" s="56">
        <v>150</v>
      </c>
      <c r="M42" s="64">
        <f t="shared" si="13"/>
        <v>2592</v>
      </c>
      <c r="N42" s="56">
        <v>1846</v>
      </c>
      <c r="O42" s="64">
        <f t="shared" ref="O42:O54" si="48">+N42+O41</f>
        <v>24734</v>
      </c>
      <c r="P42" s="131">
        <f t="shared" si="7"/>
        <v>7014</v>
      </c>
      <c r="Q42" s="65">
        <v>635531</v>
      </c>
      <c r="R42" s="56">
        <v>16758</v>
      </c>
      <c r="S42" s="138"/>
      <c r="T42" s="65">
        <v>97481</v>
      </c>
      <c r="U42" s="90" t="s">
        <v>125</v>
      </c>
      <c r="W42" s="141">
        <f t="shared" ref="W42:W43" si="49">+B42</f>
        <v>43884</v>
      </c>
      <c r="X42" s="142">
        <f t="shared" ref="X42:X43" si="50">+G42</f>
        <v>409</v>
      </c>
      <c r="Y42" s="112">
        <f t="shared" ref="Y42" si="51">+H42</f>
        <v>77150</v>
      </c>
      <c r="Z42" s="143">
        <f t="shared" ref="Z42" si="52">+B42</f>
        <v>43884</v>
      </c>
      <c r="AA42" s="112">
        <f t="shared" ref="AA42" si="53">+L42</f>
        <v>150</v>
      </c>
      <c r="AB42" s="112">
        <f t="shared" si="42"/>
        <v>2592</v>
      </c>
    </row>
    <row r="43" spans="2:28" x14ac:dyDescent="0.55000000000000004">
      <c r="B43" s="89">
        <v>43885</v>
      </c>
      <c r="C43" s="56">
        <v>530</v>
      </c>
      <c r="D43" s="96"/>
      <c r="E43" s="130"/>
      <c r="F43" s="65">
        <v>2824</v>
      </c>
      <c r="G43" s="56">
        <v>508</v>
      </c>
      <c r="H43" s="64">
        <f t="shared" ref="H43:H48" si="54">+H42+G43</f>
        <v>77658</v>
      </c>
      <c r="I43" s="66">
        <f t="shared" si="18"/>
        <v>47672</v>
      </c>
      <c r="J43" s="56">
        <v>-789</v>
      </c>
      <c r="K43" s="64">
        <f t="shared" si="10"/>
        <v>9126</v>
      </c>
      <c r="L43" s="56">
        <v>71</v>
      </c>
      <c r="M43" s="64">
        <f t="shared" si="13"/>
        <v>2663</v>
      </c>
      <c r="N43" s="56">
        <v>2589</v>
      </c>
      <c r="O43" s="64">
        <f t="shared" si="48"/>
        <v>27323</v>
      </c>
      <c r="P43" s="131">
        <f t="shared" si="7"/>
        <v>6211</v>
      </c>
      <c r="Q43" s="65">
        <v>641742</v>
      </c>
      <c r="R43" s="56">
        <v>15758</v>
      </c>
      <c r="S43" s="138"/>
      <c r="T43" s="65">
        <v>87902</v>
      </c>
      <c r="U43" s="90"/>
      <c r="W43" s="141">
        <f t="shared" si="49"/>
        <v>43885</v>
      </c>
      <c r="X43" s="142">
        <f t="shared" si="50"/>
        <v>508</v>
      </c>
      <c r="Y43" s="112">
        <f t="shared" ref="Y43" si="55">+H43</f>
        <v>77658</v>
      </c>
      <c r="Z43" s="143">
        <f t="shared" ref="Z43" si="56">+B43</f>
        <v>43885</v>
      </c>
      <c r="AA43" s="112">
        <f t="shared" ref="AA43" si="57">+L43</f>
        <v>71</v>
      </c>
      <c r="AB43" s="112">
        <f t="shared" si="42"/>
        <v>2663</v>
      </c>
    </row>
    <row r="44" spans="2:28" x14ac:dyDescent="0.55000000000000004">
      <c r="B44" s="89">
        <v>43886</v>
      </c>
      <c r="C44" s="56">
        <v>439</v>
      </c>
      <c r="D44" s="96"/>
      <c r="E44" s="130"/>
      <c r="F44" s="65">
        <v>2491</v>
      </c>
      <c r="G44" s="56">
        <v>406</v>
      </c>
      <c r="H44" s="64">
        <f t="shared" si="54"/>
        <v>78064</v>
      </c>
      <c r="I44" s="66">
        <f t="shared" si="18"/>
        <v>45604</v>
      </c>
      <c r="J44" s="56">
        <v>-374</v>
      </c>
      <c r="K44" s="64">
        <f t="shared" si="10"/>
        <v>8752</v>
      </c>
      <c r="L44" s="56">
        <v>52</v>
      </c>
      <c r="M44" s="64">
        <f t="shared" si="13"/>
        <v>2715</v>
      </c>
      <c r="N44" s="56">
        <v>2422</v>
      </c>
      <c r="O44" s="64">
        <f t="shared" si="48"/>
        <v>29745</v>
      </c>
      <c r="P44" s="131">
        <f t="shared" si="7"/>
        <v>5664</v>
      </c>
      <c r="Q44" s="65">
        <v>647406</v>
      </c>
      <c r="R44" s="56">
        <v>14573</v>
      </c>
      <c r="S44" s="138"/>
      <c r="T44" s="65">
        <v>79108</v>
      </c>
      <c r="U44" s="90"/>
      <c r="W44" s="141">
        <f t="shared" ref="W44" si="58">+B44</f>
        <v>43886</v>
      </c>
      <c r="X44" s="142">
        <f t="shared" ref="X44" si="59">+G44</f>
        <v>406</v>
      </c>
      <c r="Y44" s="112">
        <f t="shared" ref="Y44" si="60">+H44</f>
        <v>78064</v>
      </c>
      <c r="Z44" s="143">
        <f t="shared" ref="Z44" si="61">+B44</f>
        <v>43886</v>
      </c>
      <c r="AA44" s="112">
        <f t="shared" ref="AA44" si="62">+L44</f>
        <v>52</v>
      </c>
      <c r="AB44" s="112">
        <f t="shared" ref="AB44" si="63">+M44</f>
        <v>2715</v>
      </c>
    </row>
    <row r="45" spans="2:28" x14ac:dyDescent="0.55000000000000004">
      <c r="B45" s="89">
        <v>43887</v>
      </c>
      <c r="C45" s="56">
        <v>508</v>
      </c>
      <c r="D45" s="96"/>
      <c r="E45" s="130"/>
      <c r="F45" s="65">
        <v>2358</v>
      </c>
      <c r="G45" s="56">
        <v>433</v>
      </c>
      <c r="H45" s="64">
        <f t="shared" si="54"/>
        <v>78497</v>
      </c>
      <c r="I45" s="66">
        <f t="shared" si="18"/>
        <v>43258</v>
      </c>
      <c r="J45" s="56">
        <v>-406</v>
      </c>
      <c r="K45" s="64">
        <f t="shared" si="10"/>
        <v>8346</v>
      </c>
      <c r="L45" s="56">
        <v>29</v>
      </c>
      <c r="M45" s="64">
        <f t="shared" si="13"/>
        <v>2744</v>
      </c>
      <c r="N45" s="56">
        <v>2750</v>
      </c>
      <c r="O45" s="64">
        <f t="shared" si="48"/>
        <v>32495</v>
      </c>
      <c r="P45" s="131">
        <f t="shared" si="7"/>
        <v>4768</v>
      </c>
      <c r="Q45" s="65">
        <v>652174</v>
      </c>
      <c r="R45" s="56">
        <v>12823</v>
      </c>
      <c r="S45" s="138"/>
      <c r="T45" s="65">
        <v>71572</v>
      </c>
      <c r="U45" s="90"/>
      <c r="W45" s="141">
        <f t="shared" ref="W45:W46" si="64">+B45</f>
        <v>43887</v>
      </c>
      <c r="X45" s="142">
        <f t="shared" ref="X45" si="65">+G45</f>
        <v>433</v>
      </c>
      <c r="Y45" s="112">
        <f t="shared" ref="Y45" si="66">+H45</f>
        <v>78497</v>
      </c>
      <c r="Z45" s="143">
        <f t="shared" ref="Z45" si="67">+B45</f>
        <v>43887</v>
      </c>
      <c r="AA45" s="112">
        <f t="shared" ref="AA45" si="68">+L45</f>
        <v>29</v>
      </c>
      <c r="AB45" s="112">
        <f t="shared" ref="AB45" si="69">+M45</f>
        <v>2744</v>
      </c>
    </row>
    <row r="46" spans="2:28" x14ac:dyDescent="0.55000000000000004">
      <c r="B46" s="89">
        <v>43888</v>
      </c>
      <c r="C46" s="56">
        <v>452</v>
      </c>
      <c r="D46" s="96"/>
      <c r="E46" s="130"/>
      <c r="F46" s="65">
        <v>2308</v>
      </c>
      <c r="G46" s="56">
        <v>327</v>
      </c>
      <c r="H46" s="64">
        <f t="shared" si="54"/>
        <v>78824</v>
      </c>
      <c r="I46" s="66">
        <f t="shared" si="18"/>
        <v>39919</v>
      </c>
      <c r="J46" s="56">
        <v>-394</v>
      </c>
      <c r="K46" s="64">
        <f t="shared" si="10"/>
        <v>7952</v>
      </c>
      <c r="L46" s="56">
        <v>44</v>
      </c>
      <c r="M46" s="64">
        <f t="shared" si="13"/>
        <v>2788</v>
      </c>
      <c r="N46" s="56">
        <v>3622</v>
      </c>
      <c r="O46" s="64">
        <f t="shared" si="48"/>
        <v>36117</v>
      </c>
      <c r="P46" s="131">
        <f t="shared" si="7"/>
        <v>3880</v>
      </c>
      <c r="Q46" s="65">
        <v>656054</v>
      </c>
      <c r="R46" s="56">
        <v>10525</v>
      </c>
      <c r="S46" s="138"/>
      <c r="T46" s="65">
        <v>65225</v>
      </c>
      <c r="U46" s="90"/>
      <c r="W46" s="141">
        <f t="shared" si="64"/>
        <v>43888</v>
      </c>
      <c r="X46" s="142">
        <f t="shared" ref="X46" si="70">+G46</f>
        <v>327</v>
      </c>
      <c r="Y46" s="112">
        <f t="shared" ref="Y46" si="71">+H46</f>
        <v>78824</v>
      </c>
      <c r="Z46" s="143">
        <f t="shared" ref="Z46" si="72">+B46</f>
        <v>43888</v>
      </c>
      <c r="AA46" s="112">
        <f t="shared" ref="AA46" si="73">+L46</f>
        <v>44</v>
      </c>
      <c r="AB46" s="112">
        <f t="shared" ref="AB46" si="74">+M46</f>
        <v>2788</v>
      </c>
    </row>
    <row r="47" spans="2:28" x14ac:dyDescent="0.55000000000000004">
      <c r="B47" s="89">
        <v>43889</v>
      </c>
      <c r="C47" s="56">
        <v>248</v>
      </c>
      <c r="D47" s="96"/>
      <c r="E47" s="130"/>
      <c r="F47" s="65">
        <v>1418</v>
      </c>
      <c r="G47" s="56">
        <v>427</v>
      </c>
      <c r="H47" s="64">
        <f t="shared" si="54"/>
        <v>79251</v>
      </c>
      <c r="I47" s="66">
        <f t="shared" ref="I47:I48" si="75">+H47-M47-O47</f>
        <v>37414</v>
      </c>
      <c r="J47" s="56">
        <v>-288</v>
      </c>
      <c r="K47" s="64">
        <f t="shared" si="10"/>
        <v>7664</v>
      </c>
      <c r="L47" s="56">
        <v>47</v>
      </c>
      <c r="M47" s="64">
        <f t="shared" si="13"/>
        <v>2835</v>
      </c>
      <c r="N47" s="56">
        <v>2885</v>
      </c>
      <c r="O47" s="64">
        <f t="shared" si="48"/>
        <v>39002</v>
      </c>
      <c r="P47" s="131">
        <f t="shared" si="7"/>
        <v>2533</v>
      </c>
      <c r="Q47" s="65">
        <v>658587</v>
      </c>
      <c r="R47" s="56">
        <v>10193</v>
      </c>
      <c r="S47" s="138"/>
      <c r="T47" s="65">
        <v>58233</v>
      </c>
      <c r="U47" s="90"/>
      <c r="W47" s="141">
        <f t="shared" ref="W47" si="76">+B47</f>
        <v>43889</v>
      </c>
      <c r="X47" s="142">
        <f t="shared" ref="X47" si="77">+G47</f>
        <v>427</v>
      </c>
      <c r="Y47" s="112">
        <f t="shared" ref="Y47" si="78">+H47</f>
        <v>79251</v>
      </c>
      <c r="Z47" s="143">
        <f t="shared" ref="Z47" si="79">+B47</f>
        <v>43889</v>
      </c>
      <c r="AA47" s="112">
        <f t="shared" ref="AA47" si="80">+L47</f>
        <v>47</v>
      </c>
      <c r="AB47" s="112">
        <f t="shared" ref="AB47" si="81">+M47</f>
        <v>2835</v>
      </c>
    </row>
    <row r="48" spans="2:28" x14ac:dyDescent="0.55000000000000004">
      <c r="B48" s="89">
        <v>43890</v>
      </c>
      <c r="C48" s="56">
        <v>132</v>
      </c>
      <c r="D48" s="96"/>
      <c r="E48" s="130"/>
      <c r="F48" s="65">
        <v>851</v>
      </c>
      <c r="G48" s="56">
        <v>573</v>
      </c>
      <c r="H48" s="64">
        <f t="shared" si="54"/>
        <v>79824</v>
      </c>
      <c r="I48" s="66">
        <f t="shared" si="75"/>
        <v>35329</v>
      </c>
      <c r="J48" s="56">
        <v>-299</v>
      </c>
      <c r="K48" s="64">
        <f t="shared" si="10"/>
        <v>7365</v>
      </c>
      <c r="L48" s="56">
        <v>35</v>
      </c>
      <c r="M48" s="64">
        <f t="shared" si="13"/>
        <v>2870</v>
      </c>
      <c r="N48" s="56">
        <v>2623</v>
      </c>
      <c r="O48" s="64">
        <f t="shared" si="48"/>
        <v>41625</v>
      </c>
      <c r="P48" s="131">
        <f t="shared" si="7"/>
        <v>2129</v>
      </c>
      <c r="Q48" s="65">
        <v>660716</v>
      </c>
      <c r="R48" s="56">
        <v>8620</v>
      </c>
      <c r="S48" s="138"/>
      <c r="T48" s="65">
        <v>51856</v>
      </c>
      <c r="U48" s="90"/>
      <c r="W48" s="141">
        <f t="shared" ref="W48:W49" si="82">+B48</f>
        <v>43890</v>
      </c>
      <c r="X48" s="142">
        <f t="shared" ref="X48" si="83">+G48</f>
        <v>573</v>
      </c>
      <c r="Y48" s="112">
        <f t="shared" ref="Y48" si="84">+H48</f>
        <v>79824</v>
      </c>
      <c r="Z48" s="143">
        <f t="shared" ref="Z48" si="85">+B48</f>
        <v>43890</v>
      </c>
      <c r="AA48" s="112">
        <f t="shared" ref="AA48" si="86">+L48</f>
        <v>35</v>
      </c>
      <c r="AB48" s="112">
        <f t="shared" ref="AB48" si="87">+M48</f>
        <v>2870</v>
      </c>
    </row>
    <row r="49" spans="2:28" x14ac:dyDescent="0.55000000000000004">
      <c r="B49" s="89">
        <v>43891</v>
      </c>
      <c r="C49" s="56">
        <v>141</v>
      </c>
      <c r="D49" s="96"/>
      <c r="E49" s="130"/>
      <c r="F49" s="65">
        <v>715</v>
      </c>
      <c r="G49" s="56">
        <v>202</v>
      </c>
      <c r="H49" s="64">
        <f t="shared" ref="H49" si="88">+H48+G49</f>
        <v>80026</v>
      </c>
      <c r="I49" s="66">
        <f t="shared" ref="I49" si="89">+H49-M49-O49</f>
        <v>32652</v>
      </c>
      <c r="J49" s="56">
        <v>-255</v>
      </c>
      <c r="K49" s="64">
        <f t="shared" si="10"/>
        <v>7110</v>
      </c>
      <c r="L49" s="56">
        <v>42</v>
      </c>
      <c r="M49" s="64">
        <f t="shared" si="13"/>
        <v>2912</v>
      </c>
      <c r="N49" s="56">
        <v>2837</v>
      </c>
      <c r="O49" s="64">
        <f t="shared" si="48"/>
        <v>44462</v>
      </c>
      <c r="P49" s="131">
        <f t="shared" si="7"/>
        <v>2524</v>
      </c>
      <c r="Q49" s="65">
        <v>663240</v>
      </c>
      <c r="R49" s="56">
        <v>8154</v>
      </c>
      <c r="S49" s="138"/>
      <c r="T49" s="65">
        <v>46219</v>
      </c>
      <c r="U49" s="90"/>
      <c r="W49" s="141">
        <f t="shared" si="82"/>
        <v>43891</v>
      </c>
      <c r="X49" s="142">
        <f t="shared" ref="X49" si="90">+G49</f>
        <v>202</v>
      </c>
      <c r="Y49" s="112">
        <f t="shared" ref="Y49" si="91">+H49</f>
        <v>80026</v>
      </c>
      <c r="Z49" s="143">
        <f t="shared" ref="Z49" si="92">+B49</f>
        <v>43891</v>
      </c>
      <c r="AA49" s="112">
        <f t="shared" ref="AA49" si="93">+L49</f>
        <v>42</v>
      </c>
      <c r="AB49" s="112">
        <f t="shared" ref="AB49" si="94">+M49</f>
        <v>2912</v>
      </c>
    </row>
    <row r="50" spans="2:28" x14ac:dyDescent="0.55000000000000004">
      <c r="B50" s="89">
        <v>43892</v>
      </c>
      <c r="C50" s="56">
        <v>129</v>
      </c>
      <c r="D50" s="96"/>
      <c r="E50" s="130"/>
      <c r="F50" s="65">
        <v>587</v>
      </c>
      <c r="G50" s="56">
        <v>125</v>
      </c>
      <c r="H50" s="64">
        <f t="shared" ref="H50:H51" si="95">+H49+G50</f>
        <v>80151</v>
      </c>
      <c r="I50" s="66">
        <f t="shared" ref="I50:I51" si="96">+H50-M50-O50</f>
        <v>30004</v>
      </c>
      <c r="J50" s="56">
        <v>-304</v>
      </c>
      <c r="K50" s="64">
        <f t="shared" si="10"/>
        <v>6806</v>
      </c>
      <c r="L50" s="56">
        <v>31</v>
      </c>
      <c r="M50" s="64">
        <f t="shared" si="13"/>
        <v>2943</v>
      </c>
      <c r="N50" s="56">
        <v>2742</v>
      </c>
      <c r="O50" s="64">
        <f t="shared" si="48"/>
        <v>47204</v>
      </c>
      <c r="P50" s="131">
        <f t="shared" si="7"/>
        <v>1659</v>
      </c>
      <c r="Q50" s="65">
        <v>664899</v>
      </c>
      <c r="R50" s="56">
        <v>7650</v>
      </c>
      <c r="S50" s="138"/>
      <c r="T50" s="65">
        <v>40651</v>
      </c>
      <c r="U50" s="90"/>
      <c r="W50" s="141">
        <f t="shared" ref="W50" si="97">+B50</f>
        <v>43892</v>
      </c>
      <c r="X50" s="142">
        <f t="shared" ref="X50" si="98">+G50</f>
        <v>125</v>
      </c>
      <c r="Y50" s="112">
        <f t="shared" ref="Y50" si="99">+H50</f>
        <v>80151</v>
      </c>
      <c r="Z50" s="143">
        <f t="shared" ref="Z50" si="100">+B50</f>
        <v>43892</v>
      </c>
      <c r="AA50" s="112">
        <f t="shared" ref="AA50" si="101">+L50</f>
        <v>31</v>
      </c>
      <c r="AB50" s="112">
        <f t="shared" ref="AB50" si="102">+M50</f>
        <v>2943</v>
      </c>
    </row>
    <row r="51" spans="2:28" x14ac:dyDescent="0.55000000000000004">
      <c r="B51" s="89">
        <v>43893</v>
      </c>
      <c r="C51" s="56">
        <v>143</v>
      </c>
      <c r="D51" s="96"/>
      <c r="E51" s="130"/>
      <c r="F51" s="65">
        <v>520</v>
      </c>
      <c r="G51" s="56">
        <v>119</v>
      </c>
      <c r="H51" s="64">
        <f t="shared" si="95"/>
        <v>80270</v>
      </c>
      <c r="I51" s="66">
        <f t="shared" si="96"/>
        <v>27433</v>
      </c>
      <c r="J51" s="56">
        <v>-390</v>
      </c>
      <c r="K51" s="64">
        <f t="shared" si="10"/>
        <v>6416</v>
      </c>
      <c r="L51" s="56">
        <v>38</v>
      </c>
      <c r="M51" s="64">
        <f t="shared" si="13"/>
        <v>2981</v>
      </c>
      <c r="N51" s="56">
        <v>2652</v>
      </c>
      <c r="O51" s="64">
        <f t="shared" si="48"/>
        <v>49856</v>
      </c>
      <c r="P51" s="131">
        <f t="shared" si="7"/>
        <v>1498</v>
      </c>
      <c r="Q51" s="65">
        <v>666397</v>
      </c>
      <c r="R51" s="56">
        <v>6250</v>
      </c>
      <c r="S51" s="138"/>
      <c r="T51" s="65">
        <v>36432</v>
      </c>
      <c r="U51" s="90"/>
      <c r="W51" s="141">
        <f t="shared" ref="W51" si="103">+B51</f>
        <v>43893</v>
      </c>
      <c r="X51" s="142">
        <f t="shared" ref="X51" si="104">+G51</f>
        <v>119</v>
      </c>
      <c r="Y51" s="112">
        <f t="shared" ref="Y51" si="105">+H51</f>
        <v>80270</v>
      </c>
      <c r="Z51" s="143">
        <f t="shared" ref="Z51" si="106">+B51</f>
        <v>43893</v>
      </c>
      <c r="AA51" s="112">
        <f t="shared" ref="AA51" si="107">+L51</f>
        <v>38</v>
      </c>
      <c r="AB51" s="112">
        <f t="shared" ref="AB51" si="108">+M51</f>
        <v>2981</v>
      </c>
    </row>
    <row r="52" spans="2:28" x14ac:dyDescent="0.55000000000000004">
      <c r="B52" s="89">
        <v>43894</v>
      </c>
      <c r="C52" s="56">
        <v>143</v>
      </c>
      <c r="D52" s="96"/>
      <c r="E52" s="130"/>
      <c r="F52" s="65">
        <v>522</v>
      </c>
      <c r="G52" s="56">
        <v>139</v>
      </c>
      <c r="H52" s="64">
        <f t="shared" ref="H52" si="109">+H51+G52</f>
        <v>80409</v>
      </c>
      <c r="I52" s="66">
        <f t="shared" ref="I52" si="110">+H52-M52-O52</f>
        <v>25352</v>
      </c>
      <c r="J52" s="56">
        <v>-464</v>
      </c>
      <c r="K52" s="64">
        <f t="shared" si="10"/>
        <v>5952</v>
      </c>
      <c r="L52" s="56">
        <v>31</v>
      </c>
      <c r="M52" s="64">
        <f t="shared" si="13"/>
        <v>3012</v>
      </c>
      <c r="N52" s="56">
        <v>2189</v>
      </c>
      <c r="O52" s="64">
        <f t="shared" si="48"/>
        <v>52045</v>
      </c>
      <c r="P52" s="131">
        <f t="shared" si="7"/>
        <v>2628</v>
      </c>
      <c r="Q52" s="65">
        <v>669025</v>
      </c>
      <c r="R52" s="56">
        <v>6584</v>
      </c>
      <c r="S52" s="138"/>
      <c r="T52" s="65">
        <v>32870</v>
      </c>
      <c r="U52" s="90"/>
      <c r="W52" s="141">
        <f t="shared" ref="W52" si="111">+B52</f>
        <v>43894</v>
      </c>
      <c r="X52" s="142">
        <f t="shared" ref="X52" si="112">+G52</f>
        <v>139</v>
      </c>
      <c r="Y52" s="112">
        <f t="shared" ref="Y52" si="113">+H52</f>
        <v>80409</v>
      </c>
      <c r="Z52" s="143">
        <f t="shared" ref="Z52" si="114">+B52</f>
        <v>43894</v>
      </c>
      <c r="AA52" s="112">
        <f t="shared" ref="AA52" si="115">+L52</f>
        <v>31</v>
      </c>
      <c r="AB52" s="112">
        <f t="shared" ref="AB52" si="116">+M52</f>
        <v>3012</v>
      </c>
    </row>
    <row r="53" spans="2:28" x14ac:dyDescent="0.55000000000000004">
      <c r="B53" s="89">
        <v>43895</v>
      </c>
      <c r="C53" s="56">
        <v>102</v>
      </c>
      <c r="D53" s="96"/>
      <c r="E53" s="130"/>
      <c r="F53" s="65">
        <v>482</v>
      </c>
      <c r="G53" s="56">
        <v>143</v>
      </c>
      <c r="H53" s="64">
        <f t="shared" ref="H53" si="117">+H52+G53</f>
        <v>80552</v>
      </c>
      <c r="I53" s="66">
        <f t="shared" ref="I53" si="118">+H53-M53-O53</f>
        <v>23784</v>
      </c>
      <c r="J53" s="56">
        <v>-215</v>
      </c>
      <c r="K53" s="64">
        <f t="shared" si="10"/>
        <v>5737</v>
      </c>
      <c r="L53" s="56">
        <v>30</v>
      </c>
      <c r="M53" s="64">
        <f t="shared" si="13"/>
        <v>3042</v>
      </c>
      <c r="N53" s="56">
        <v>1681</v>
      </c>
      <c r="O53" s="64">
        <f t="shared" si="48"/>
        <v>53726</v>
      </c>
      <c r="P53" s="131">
        <f t="shared" si="7"/>
        <v>1829</v>
      </c>
      <c r="Q53" s="65">
        <v>670854</v>
      </c>
      <c r="R53" s="56">
        <v>5457</v>
      </c>
      <c r="S53" s="138"/>
      <c r="T53" s="65">
        <v>29896</v>
      </c>
      <c r="U53" s="90"/>
      <c r="W53" s="141">
        <f t="shared" ref="W53" si="119">+B53</f>
        <v>43895</v>
      </c>
      <c r="X53" s="142">
        <f t="shared" ref="X53" si="120">+G53</f>
        <v>143</v>
      </c>
      <c r="Y53" s="112">
        <f t="shared" ref="Y53" si="121">+H53</f>
        <v>80552</v>
      </c>
      <c r="Z53" s="143">
        <f t="shared" ref="Z53" si="122">+B53</f>
        <v>43895</v>
      </c>
      <c r="AA53" s="112">
        <f t="shared" ref="AA53" si="123">+L53</f>
        <v>30</v>
      </c>
      <c r="AB53" s="112">
        <f t="shared" ref="AB53" si="124">+M53</f>
        <v>3042</v>
      </c>
    </row>
    <row r="54" spans="2:28" x14ac:dyDescent="0.55000000000000004">
      <c r="B54" s="89">
        <v>43896</v>
      </c>
      <c r="C54" s="56">
        <v>99</v>
      </c>
      <c r="D54" s="96"/>
      <c r="E54" s="130"/>
      <c r="F54" s="65">
        <v>502</v>
      </c>
      <c r="G54" s="56">
        <v>99</v>
      </c>
      <c r="H54" s="64">
        <f t="shared" ref="H54" si="125">+H53+G54</f>
        <v>80651</v>
      </c>
      <c r="I54" s="66">
        <f t="shared" ref="I54" si="126">+H54-M54-O54</f>
        <v>22177</v>
      </c>
      <c r="J54" s="56">
        <v>-248</v>
      </c>
      <c r="K54" s="64">
        <f t="shared" si="10"/>
        <v>5489</v>
      </c>
      <c r="L54" s="56">
        <v>28</v>
      </c>
      <c r="M54" s="64">
        <f t="shared" si="13"/>
        <v>3070</v>
      </c>
      <c r="N54" s="56">
        <v>1678</v>
      </c>
      <c r="O54" s="64">
        <f t="shared" si="48"/>
        <v>55404</v>
      </c>
      <c r="P54" s="131">
        <f t="shared" si="7"/>
        <v>1604</v>
      </c>
      <c r="Q54" s="65">
        <v>672458</v>
      </c>
      <c r="R54" s="56">
        <v>4773</v>
      </c>
      <c r="S54" s="138"/>
      <c r="T54" s="65">
        <v>26730</v>
      </c>
      <c r="U54" s="90"/>
      <c r="W54" s="141">
        <f t="shared" ref="W54" si="127">+B54</f>
        <v>43896</v>
      </c>
      <c r="X54" s="142">
        <f t="shared" ref="X54" si="128">+G54</f>
        <v>99</v>
      </c>
      <c r="Y54" s="112">
        <f t="shared" ref="Y54" si="129">+H54</f>
        <v>80651</v>
      </c>
      <c r="Z54" s="143">
        <f t="shared" ref="Z54" si="130">+B54</f>
        <v>43896</v>
      </c>
      <c r="AA54" s="112">
        <f t="shared" ref="AA54" si="131">+L54</f>
        <v>28</v>
      </c>
      <c r="AB54" s="112">
        <f t="shared" ref="AB54" si="132">+M54</f>
        <v>3070</v>
      </c>
    </row>
    <row r="55" spans="2:28" x14ac:dyDescent="0.55000000000000004">
      <c r="B55" s="89">
        <v>43897</v>
      </c>
      <c r="C55" s="56">
        <v>84</v>
      </c>
      <c r="D55" s="96"/>
      <c r="E55" s="130"/>
      <c r="F55" s="65">
        <v>458</v>
      </c>
      <c r="G55" s="56">
        <v>44</v>
      </c>
      <c r="H55" s="64">
        <f t="shared" ref="H55" si="133">+H54+G55</f>
        <v>80695</v>
      </c>
      <c r="I55" s="66">
        <f t="shared" ref="I55" si="134">+H55-M55-O55</f>
        <v>20533</v>
      </c>
      <c r="J55" s="56">
        <v>-225</v>
      </c>
      <c r="K55" s="64">
        <f t="shared" si="10"/>
        <v>5264</v>
      </c>
      <c r="L55" s="56">
        <v>27</v>
      </c>
      <c r="M55" s="64">
        <f t="shared" si="13"/>
        <v>3097</v>
      </c>
      <c r="N55" s="56">
        <v>1661</v>
      </c>
      <c r="O55" s="64">
        <f t="shared" ref="O55:O57" si="135">+N55+O54</f>
        <v>57065</v>
      </c>
      <c r="P55" s="131">
        <f t="shared" ref="P55:P57" si="136">+Q55-Q54</f>
        <v>1580</v>
      </c>
      <c r="Q55" s="65">
        <v>674038</v>
      </c>
      <c r="R55" s="56">
        <v>4021</v>
      </c>
      <c r="S55" s="138"/>
      <c r="T55" s="65">
        <v>23074</v>
      </c>
      <c r="U55" s="90"/>
      <c r="W55" s="141">
        <f t="shared" ref="W55" si="137">+B55</f>
        <v>43897</v>
      </c>
      <c r="X55" s="142">
        <f t="shared" ref="X55" si="138">+G55</f>
        <v>44</v>
      </c>
      <c r="Y55" s="112">
        <f t="shared" ref="Y55" si="139">+H55</f>
        <v>80695</v>
      </c>
      <c r="Z55" s="143">
        <f t="shared" ref="Z55" si="140">+B55</f>
        <v>43897</v>
      </c>
      <c r="AA55" s="112">
        <f t="shared" ref="AA55" si="141">+L55</f>
        <v>27</v>
      </c>
      <c r="AB55" s="112">
        <f t="shared" ref="AB55" si="142">+M55</f>
        <v>3097</v>
      </c>
    </row>
    <row r="56" spans="2:28" x14ac:dyDescent="0.55000000000000004">
      <c r="B56" s="89">
        <v>43898</v>
      </c>
      <c r="C56" s="56">
        <v>60</v>
      </c>
      <c r="D56" s="96"/>
      <c r="E56" s="130"/>
      <c r="F56" s="65">
        <v>421</v>
      </c>
      <c r="G56" s="56">
        <v>40</v>
      </c>
      <c r="H56" s="64">
        <f t="shared" ref="H56" si="143">+H55+G56</f>
        <v>80735</v>
      </c>
      <c r="I56" s="66">
        <f t="shared" ref="I56" si="144">+H56-M56-O56</f>
        <v>19016</v>
      </c>
      <c r="J56" s="56">
        <v>-153</v>
      </c>
      <c r="K56" s="64">
        <f t="shared" si="10"/>
        <v>5111</v>
      </c>
      <c r="L56" s="56">
        <v>22</v>
      </c>
      <c r="M56" s="64">
        <f t="shared" si="13"/>
        <v>3119</v>
      </c>
      <c r="N56" s="56">
        <v>1535</v>
      </c>
      <c r="O56" s="64">
        <f t="shared" si="135"/>
        <v>58600</v>
      </c>
      <c r="P56" s="131">
        <f t="shared" si="136"/>
        <v>722</v>
      </c>
      <c r="Q56" s="65">
        <v>674760</v>
      </c>
      <c r="R56" s="56">
        <v>3802</v>
      </c>
      <c r="S56" s="138"/>
      <c r="T56" s="65">
        <v>20146</v>
      </c>
      <c r="U56" s="90"/>
      <c r="W56" s="141">
        <f t="shared" ref="W56" si="145">+B56</f>
        <v>43898</v>
      </c>
      <c r="X56" s="142">
        <f t="shared" ref="X56" si="146">+G56</f>
        <v>40</v>
      </c>
      <c r="Y56" s="112">
        <f t="shared" ref="Y56" si="147">+H56</f>
        <v>80735</v>
      </c>
      <c r="Z56" s="143">
        <f t="shared" ref="Z56" si="148">+B56</f>
        <v>43898</v>
      </c>
      <c r="AA56" s="112">
        <f t="shared" ref="AA56" si="149">+L56</f>
        <v>22</v>
      </c>
      <c r="AB56" s="112">
        <f t="shared" ref="AB56" si="150">+M56</f>
        <v>3119</v>
      </c>
    </row>
    <row r="57" spans="2:28" x14ac:dyDescent="0.55000000000000004">
      <c r="B57" s="89">
        <v>43899</v>
      </c>
      <c r="C57" s="56">
        <v>36</v>
      </c>
      <c r="D57" s="96"/>
      <c r="E57" s="130"/>
      <c r="F57" s="65">
        <v>349</v>
      </c>
      <c r="G57" s="56">
        <v>19</v>
      </c>
      <c r="H57" s="64">
        <f t="shared" ref="H57:H58" si="151">+H56+G57</f>
        <v>80754</v>
      </c>
      <c r="I57" s="66">
        <f t="shared" ref="I57:I58" si="152">+H57-M57-O57</f>
        <v>17721</v>
      </c>
      <c r="J57" s="56">
        <v>-317</v>
      </c>
      <c r="K57" s="64">
        <f t="shared" si="10"/>
        <v>4794</v>
      </c>
      <c r="L57" s="56">
        <v>17</v>
      </c>
      <c r="M57" s="64">
        <f t="shared" si="13"/>
        <v>3136</v>
      </c>
      <c r="N57" s="56">
        <v>1297</v>
      </c>
      <c r="O57" s="64">
        <f t="shared" si="135"/>
        <v>59897</v>
      </c>
      <c r="P57" s="131">
        <f t="shared" si="136"/>
        <v>578</v>
      </c>
      <c r="Q57" s="65">
        <v>675338</v>
      </c>
      <c r="R57" s="56">
        <v>4148</v>
      </c>
      <c r="S57" s="138"/>
      <c r="T57" s="65">
        <v>16982</v>
      </c>
      <c r="U57" s="90"/>
      <c r="W57" s="141">
        <f t="shared" ref="W57" si="153">+B57</f>
        <v>43899</v>
      </c>
      <c r="X57" s="142">
        <f t="shared" ref="X57" si="154">+G57</f>
        <v>19</v>
      </c>
      <c r="Y57" s="112">
        <f t="shared" ref="Y57" si="155">+H57</f>
        <v>80754</v>
      </c>
      <c r="Z57" s="143">
        <f t="shared" ref="Z57" si="156">+B57</f>
        <v>43899</v>
      </c>
      <c r="AA57" s="112">
        <f t="shared" ref="AA57" si="157">+L57</f>
        <v>17</v>
      </c>
      <c r="AB57" s="112">
        <f t="shared" ref="AB57" si="158">+M57</f>
        <v>3136</v>
      </c>
    </row>
    <row r="58" spans="2:28" x14ac:dyDescent="0.55000000000000004">
      <c r="B58" s="89">
        <v>43900</v>
      </c>
      <c r="C58" s="56">
        <v>31</v>
      </c>
      <c r="D58" s="96"/>
      <c r="E58" s="130"/>
      <c r="F58" s="65">
        <v>285</v>
      </c>
      <c r="G58" s="56">
        <v>24</v>
      </c>
      <c r="H58" s="64">
        <f t="shared" si="151"/>
        <v>80778</v>
      </c>
      <c r="I58" s="66">
        <f t="shared" si="152"/>
        <v>16145</v>
      </c>
      <c r="J58" s="56">
        <v>-302</v>
      </c>
      <c r="K58" s="64">
        <f t="shared" si="10"/>
        <v>4492</v>
      </c>
      <c r="L58" s="56">
        <v>22</v>
      </c>
      <c r="M58" s="64">
        <f t="shared" si="13"/>
        <v>3158</v>
      </c>
      <c r="N58" s="56">
        <v>1578</v>
      </c>
      <c r="O58" s="64">
        <f t="shared" ref="O58:O59" si="159">+N58+O57</f>
        <v>61475</v>
      </c>
      <c r="P58" s="131">
        <f t="shared" ref="P58:P65" si="160">+Q58-Q57</f>
        <v>548</v>
      </c>
      <c r="Q58" s="65">
        <v>675886</v>
      </c>
      <c r="R58" s="56">
        <v>3235</v>
      </c>
      <c r="S58" s="138"/>
      <c r="T58" s="65">
        <v>14607</v>
      </c>
      <c r="U58" s="90"/>
      <c r="W58" s="141">
        <f t="shared" ref="W58" si="161">+B58</f>
        <v>43900</v>
      </c>
      <c r="X58" s="142">
        <f t="shared" ref="X58" si="162">+G58</f>
        <v>24</v>
      </c>
      <c r="Y58" s="112">
        <f t="shared" ref="Y58" si="163">+H58</f>
        <v>80778</v>
      </c>
      <c r="Z58" s="143">
        <f t="shared" ref="Z58" si="164">+B58</f>
        <v>43900</v>
      </c>
      <c r="AA58" s="112">
        <f t="shared" ref="AA58" si="165">+L58</f>
        <v>22</v>
      </c>
      <c r="AB58" s="112">
        <f t="shared" ref="AB58" si="166">+M58</f>
        <v>3158</v>
      </c>
    </row>
    <row r="59" spans="2:28" x14ac:dyDescent="0.55000000000000004">
      <c r="B59" s="89">
        <v>43901</v>
      </c>
      <c r="C59" s="56">
        <v>33</v>
      </c>
      <c r="D59" s="96"/>
      <c r="E59" s="130"/>
      <c r="F59" s="65">
        <v>253</v>
      </c>
      <c r="G59" s="56">
        <v>15</v>
      </c>
      <c r="H59" s="64">
        <f t="shared" ref="H59" si="167">+H58+G59</f>
        <v>80793</v>
      </c>
      <c r="I59" s="66">
        <f t="shared" ref="I59" si="168">+H59-M59-O59</f>
        <v>14831</v>
      </c>
      <c r="J59" s="56">
        <v>-235</v>
      </c>
      <c r="K59" s="64">
        <f t="shared" si="10"/>
        <v>4257</v>
      </c>
      <c r="L59" s="56">
        <v>11</v>
      </c>
      <c r="M59" s="64">
        <f t="shared" si="13"/>
        <v>3169</v>
      </c>
      <c r="N59" s="56">
        <v>1318</v>
      </c>
      <c r="O59" s="64">
        <f t="shared" si="159"/>
        <v>62793</v>
      </c>
      <c r="P59" s="131">
        <f t="shared" si="160"/>
        <v>1357</v>
      </c>
      <c r="Q59" s="65">
        <v>677243</v>
      </c>
      <c r="R59" s="56">
        <v>2206</v>
      </c>
      <c r="S59" s="138"/>
      <c r="T59" s="65">
        <v>13701</v>
      </c>
      <c r="U59" s="90"/>
      <c r="W59" s="141">
        <f t="shared" ref="W59" si="169">+B59</f>
        <v>43901</v>
      </c>
      <c r="X59" s="142">
        <f t="shared" ref="X59" si="170">+G59</f>
        <v>15</v>
      </c>
      <c r="Y59" s="112">
        <f t="shared" ref="Y59" si="171">+H59</f>
        <v>80793</v>
      </c>
      <c r="Z59" s="143">
        <f t="shared" ref="Z59" si="172">+B59</f>
        <v>43901</v>
      </c>
      <c r="AA59" s="112">
        <f t="shared" ref="AA59" si="173">+L59</f>
        <v>11</v>
      </c>
      <c r="AB59" s="112">
        <f t="shared" ref="AB59" si="174">+M59</f>
        <v>3169</v>
      </c>
    </row>
    <row r="60" spans="2:28" x14ac:dyDescent="0.55000000000000004">
      <c r="B60" s="89">
        <v>43902</v>
      </c>
      <c r="C60" s="56">
        <v>33</v>
      </c>
      <c r="D60" s="96"/>
      <c r="E60" s="130"/>
      <c r="F60" s="65">
        <v>147</v>
      </c>
      <c r="G60" s="56">
        <v>8</v>
      </c>
      <c r="H60" s="64">
        <f>+H59+G60+12</f>
        <v>80813</v>
      </c>
      <c r="I60" s="66">
        <f>+H60-M60-O60</f>
        <v>13526</v>
      </c>
      <c r="J60" s="56">
        <v>-237</v>
      </c>
      <c r="K60" s="64">
        <f t="shared" si="10"/>
        <v>4020</v>
      </c>
      <c r="L60" s="56">
        <v>7</v>
      </c>
      <c r="M60" s="64">
        <f t="shared" si="13"/>
        <v>3176</v>
      </c>
      <c r="N60" s="56">
        <v>1318</v>
      </c>
      <c r="O60" s="64">
        <f t="shared" ref="O60:O65" si="175">+N60+O59</f>
        <v>64111</v>
      </c>
      <c r="P60" s="131">
        <f t="shared" si="160"/>
        <v>845</v>
      </c>
      <c r="Q60" s="65">
        <v>678088</v>
      </c>
      <c r="R60" s="56">
        <v>2483</v>
      </c>
      <c r="S60" s="138"/>
      <c r="T60" s="65">
        <v>12161</v>
      </c>
      <c r="U60" s="90"/>
      <c r="W60" s="141">
        <f t="shared" ref="W60" si="176">+B60</f>
        <v>43902</v>
      </c>
      <c r="X60" s="142">
        <f t="shared" ref="X60" si="177">+G60</f>
        <v>8</v>
      </c>
      <c r="Y60" s="112">
        <f t="shared" ref="Y60" si="178">+H60</f>
        <v>80813</v>
      </c>
      <c r="Z60" s="143">
        <f t="shared" ref="Z60" si="179">+B60</f>
        <v>43902</v>
      </c>
      <c r="AA60" s="112">
        <f t="shared" ref="AA60" si="180">+L60</f>
        <v>7</v>
      </c>
      <c r="AB60" s="112">
        <f t="shared" ref="AB60" si="181">+M60</f>
        <v>3176</v>
      </c>
    </row>
    <row r="61" spans="2:28" x14ac:dyDescent="0.55000000000000004">
      <c r="B61" s="89">
        <v>43903</v>
      </c>
      <c r="C61" s="56">
        <v>17</v>
      </c>
      <c r="D61" s="96"/>
      <c r="E61" s="130"/>
      <c r="F61" s="65">
        <v>115</v>
      </c>
      <c r="G61" s="56">
        <v>11</v>
      </c>
      <c r="H61" s="64">
        <f t="shared" ref="H61" si="182">+H60+G61</f>
        <v>80824</v>
      </c>
      <c r="I61" s="66">
        <f t="shared" ref="I61" si="183">+H61-M61-O61</f>
        <v>12094</v>
      </c>
      <c r="J61" s="56">
        <v>-410</v>
      </c>
      <c r="K61" s="64">
        <f t="shared" si="10"/>
        <v>3610</v>
      </c>
      <c r="L61" s="56">
        <v>13</v>
      </c>
      <c r="M61" s="64">
        <f t="shared" si="13"/>
        <v>3189</v>
      </c>
      <c r="N61" s="56">
        <v>1430</v>
      </c>
      <c r="O61" s="64">
        <f t="shared" si="175"/>
        <v>65541</v>
      </c>
      <c r="P61" s="131">
        <f t="shared" si="160"/>
        <v>847</v>
      </c>
      <c r="Q61" s="65">
        <v>678935</v>
      </c>
      <c r="R61" s="56">
        <v>2174</v>
      </c>
      <c r="S61" s="138"/>
      <c r="T61" s="65">
        <v>10879</v>
      </c>
      <c r="U61" s="90"/>
      <c r="W61" s="141">
        <f t="shared" ref="W61" si="184">+B61</f>
        <v>43903</v>
      </c>
      <c r="X61" s="142">
        <f t="shared" ref="X61" si="185">+G61</f>
        <v>11</v>
      </c>
      <c r="Y61" s="112">
        <f t="shared" ref="Y61" si="186">+H61</f>
        <v>80824</v>
      </c>
      <c r="Z61" s="143">
        <f t="shared" ref="Z61" si="187">+B61</f>
        <v>43903</v>
      </c>
      <c r="AA61" s="112">
        <f t="shared" ref="AA61" si="188">+L61</f>
        <v>13</v>
      </c>
      <c r="AB61" s="112">
        <f t="shared" ref="AB61" si="189">+M61</f>
        <v>3189</v>
      </c>
    </row>
    <row r="62" spans="2:28" x14ac:dyDescent="0.55000000000000004">
      <c r="B62" s="89">
        <v>43904</v>
      </c>
      <c r="C62" s="56">
        <v>39</v>
      </c>
      <c r="D62" s="96"/>
      <c r="E62" s="130"/>
      <c r="F62" s="65">
        <v>113</v>
      </c>
      <c r="G62" s="56">
        <v>20</v>
      </c>
      <c r="H62" s="64">
        <f t="shared" ref="H62" si="190">+H61+G62</f>
        <v>80844</v>
      </c>
      <c r="I62" s="66">
        <f t="shared" ref="I62" si="191">+H62-M62-O62</f>
        <v>10734</v>
      </c>
      <c r="J62" s="56">
        <v>-384</v>
      </c>
      <c r="K62" s="64">
        <f t="shared" si="10"/>
        <v>3226</v>
      </c>
      <c r="L62" s="56">
        <v>10</v>
      </c>
      <c r="M62" s="64">
        <f t="shared" si="13"/>
        <v>3199</v>
      </c>
      <c r="N62" s="56">
        <v>1370</v>
      </c>
      <c r="O62" s="64">
        <f t="shared" si="175"/>
        <v>66911</v>
      </c>
      <c r="P62" s="131">
        <f t="shared" si="160"/>
        <v>824</v>
      </c>
      <c r="Q62" s="65">
        <v>679759</v>
      </c>
      <c r="R62" s="56">
        <v>1409</v>
      </c>
      <c r="S62" s="138"/>
      <c r="T62" s="65">
        <v>10189</v>
      </c>
      <c r="U62" s="90"/>
      <c r="W62" s="141">
        <f t="shared" ref="W62" si="192">+B62</f>
        <v>43904</v>
      </c>
      <c r="X62" s="142">
        <f t="shared" ref="X62" si="193">+G62</f>
        <v>20</v>
      </c>
      <c r="Y62" s="112">
        <f t="shared" ref="Y62" si="194">+H62</f>
        <v>80844</v>
      </c>
      <c r="Z62" s="143">
        <f t="shared" ref="Z62" si="195">+B62</f>
        <v>43904</v>
      </c>
      <c r="AA62" s="112">
        <f t="shared" ref="AA62" si="196">+L62</f>
        <v>10</v>
      </c>
      <c r="AB62" s="112">
        <f t="shared" ref="AB62" si="197">+M62</f>
        <v>3199</v>
      </c>
    </row>
    <row r="63" spans="2:28" x14ac:dyDescent="0.55000000000000004">
      <c r="B63" s="89">
        <v>43905</v>
      </c>
      <c r="C63" s="56">
        <v>41</v>
      </c>
      <c r="D63" s="96"/>
      <c r="E63" s="130"/>
      <c r="F63" s="65">
        <v>134</v>
      </c>
      <c r="G63" s="56">
        <v>16</v>
      </c>
      <c r="H63" s="64">
        <f t="shared" ref="H63" si="198">+H62+G63</f>
        <v>80860</v>
      </c>
      <c r="I63" s="66">
        <f t="shared" ref="I63" si="199">+H63-M63-O63</f>
        <v>9898</v>
      </c>
      <c r="J63" s="56">
        <v>-194</v>
      </c>
      <c r="K63" s="64">
        <f t="shared" si="10"/>
        <v>3032</v>
      </c>
      <c r="L63" s="56">
        <v>14</v>
      </c>
      <c r="M63" s="64">
        <f t="shared" si="13"/>
        <v>3213</v>
      </c>
      <c r="N63" s="56">
        <v>838</v>
      </c>
      <c r="O63" s="64">
        <f t="shared" si="175"/>
        <v>67749</v>
      </c>
      <c r="P63" s="131">
        <f t="shared" si="160"/>
        <v>703</v>
      </c>
      <c r="Q63" s="65">
        <v>680462</v>
      </c>
      <c r="R63" s="56">
        <v>1316</v>
      </c>
      <c r="S63" s="138"/>
      <c r="T63" s="65">
        <v>9582</v>
      </c>
      <c r="U63" s="90"/>
      <c r="W63" s="141">
        <f t="shared" ref="W63:W64" si="200">+B63</f>
        <v>43905</v>
      </c>
      <c r="X63" s="142">
        <f t="shared" ref="X63" si="201">+G63</f>
        <v>16</v>
      </c>
      <c r="Y63" s="112">
        <f t="shared" ref="Y63" si="202">+H63</f>
        <v>80860</v>
      </c>
      <c r="Z63" s="143">
        <f t="shared" ref="Z63" si="203">+B63</f>
        <v>43905</v>
      </c>
      <c r="AA63" s="112">
        <f t="shared" ref="AA63" si="204">+L63</f>
        <v>14</v>
      </c>
      <c r="AB63" s="112">
        <f t="shared" ref="AB63" si="205">+M63</f>
        <v>3213</v>
      </c>
    </row>
    <row r="64" spans="2:28" x14ac:dyDescent="0.55000000000000004">
      <c r="B64" s="89">
        <v>43906</v>
      </c>
      <c r="C64" s="56">
        <v>45</v>
      </c>
      <c r="D64" s="96"/>
      <c r="E64" s="130"/>
      <c r="F64" s="65">
        <v>128</v>
      </c>
      <c r="G64" s="56">
        <v>21</v>
      </c>
      <c r="H64" s="64">
        <f t="shared" ref="H64" si="206">+H63+G64</f>
        <v>80881</v>
      </c>
      <c r="I64" s="66">
        <f t="shared" ref="I64" si="207">+H64-M64-O64</f>
        <v>8976</v>
      </c>
      <c r="J64" s="56">
        <v>-202</v>
      </c>
      <c r="K64" s="64">
        <f t="shared" si="10"/>
        <v>2830</v>
      </c>
      <c r="L64" s="56">
        <v>13</v>
      </c>
      <c r="M64" s="64">
        <f t="shared" si="13"/>
        <v>3226</v>
      </c>
      <c r="N64" s="56">
        <v>930</v>
      </c>
      <c r="O64" s="64">
        <f t="shared" si="175"/>
        <v>68679</v>
      </c>
      <c r="P64" s="131">
        <f t="shared" si="160"/>
        <v>942</v>
      </c>
      <c r="Q64" s="65">
        <v>681404</v>
      </c>
      <c r="R64" s="56">
        <v>1105</v>
      </c>
      <c r="S64" s="138"/>
      <c r="T64" s="65">
        <v>9351</v>
      </c>
      <c r="U64" s="90"/>
      <c r="W64" s="141">
        <f t="shared" si="200"/>
        <v>43906</v>
      </c>
      <c r="X64" s="142">
        <f t="shared" ref="X64" si="208">+G64</f>
        <v>21</v>
      </c>
      <c r="Y64" s="112">
        <f t="shared" ref="Y64" si="209">+H64</f>
        <v>80881</v>
      </c>
      <c r="Z64" s="143">
        <f t="shared" ref="Z64" si="210">+B64</f>
        <v>43906</v>
      </c>
      <c r="AA64" s="112">
        <f t="shared" ref="AA64" si="211">+L64</f>
        <v>13</v>
      </c>
      <c r="AB64" s="112">
        <f t="shared" ref="AB64" si="212">+M64</f>
        <v>3226</v>
      </c>
    </row>
    <row r="65" spans="2:28" x14ac:dyDescent="0.55000000000000004">
      <c r="B65" s="89">
        <v>43907</v>
      </c>
      <c r="C65" s="56">
        <v>21</v>
      </c>
      <c r="D65" s="96"/>
      <c r="E65" s="130"/>
      <c r="F65" s="65">
        <v>119</v>
      </c>
      <c r="G65" s="56">
        <v>13</v>
      </c>
      <c r="H65" s="64">
        <f t="shared" ref="H65" si="213">+H64+G65</f>
        <v>80894</v>
      </c>
      <c r="I65" s="66">
        <f t="shared" ref="I65" si="214">+H65-M65-O65</f>
        <v>8056</v>
      </c>
      <c r="J65" s="56">
        <v>-208</v>
      </c>
      <c r="K65" s="64">
        <f t="shared" si="10"/>
        <v>2622</v>
      </c>
      <c r="L65" s="56">
        <v>11</v>
      </c>
      <c r="M65" s="64">
        <f t="shared" si="13"/>
        <v>3237</v>
      </c>
      <c r="N65" s="56">
        <v>922</v>
      </c>
      <c r="O65" s="64">
        <f t="shared" si="175"/>
        <v>69601</v>
      </c>
      <c r="P65" s="131">
        <f t="shared" si="160"/>
        <v>923</v>
      </c>
      <c r="Q65" s="65">
        <v>682327</v>
      </c>
      <c r="R65" s="56">
        <v>1014</v>
      </c>
      <c r="S65" s="138"/>
      <c r="T65" s="65">
        <v>9222</v>
      </c>
      <c r="U65" s="90"/>
      <c r="W65" s="141">
        <f t="shared" ref="W65" si="215">+B65</f>
        <v>43907</v>
      </c>
      <c r="X65" s="142">
        <f t="shared" ref="X65" si="216">+G65</f>
        <v>13</v>
      </c>
      <c r="Y65" s="112">
        <f t="shared" ref="Y65" si="217">+H65</f>
        <v>80894</v>
      </c>
      <c r="Z65" s="143">
        <f t="shared" ref="Z65" si="218">+B65</f>
        <v>43907</v>
      </c>
      <c r="AA65" s="112">
        <f t="shared" ref="AA65" si="219">+L65</f>
        <v>11</v>
      </c>
      <c r="AB65" s="112">
        <f t="shared" ref="AB65" si="220">+M65</f>
        <v>3237</v>
      </c>
    </row>
    <row r="66" spans="2:28" x14ac:dyDescent="0.55000000000000004">
      <c r="B66" s="89"/>
      <c r="C66" s="56"/>
      <c r="D66" s="96"/>
      <c r="E66" s="69"/>
      <c r="F66" s="65"/>
      <c r="G66" s="56"/>
      <c r="H66" s="63"/>
      <c r="I66" s="63"/>
      <c r="J66" s="56"/>
      <c r="K66" s="63"/>
      <c r="L66" s="56"/>
      <c r="M66" s="63"/>
      <c r="N66" s="56"/>
      <c r="O66" s="65"/>
      <c r="P66" s="107"/>
      <c r="Q66" s="65"/>
      <c r="R66" s="56"/>
      <c r="S66" s="65"/>
      <c r="T66" s="65"/>
      <c r="U66" s="90"/>
      <c r="W66" s="141"/>
      <c r="X66" s="142"/>
      <c r="Y66" s="112"/>
      <c r="Z66" s="143"/>
      <c r="AA66" s="112"/>
      <c r="AB66" s="112"/>
    </row>
    <row r="67" spans="2:28" x14ac:dyDescent="0.55000000000000004">
      <c r="B67" s="89"/>
      <c r="C67" s="67"/>
      <c r="D67" s="57"/>
      <c r="E67" s="69"/>
      <c r="F67" s="68"/>
      <c r="G67" s="67"/>
      <c r="H67" s="69"/>
      <c r="I67" s="63"/>
      <c r="J67" s="67"/>
      <c r="K67" s="69"/>
      <c r="L67" s="67"/>
      <c r="M67" s="69"/>
      <c r="N67" s="56"/>
      <c r="O67" s="68"/>
      <c r="P67" s="144"/>
      <c r="Q67" s="68"/>
      <c r="R67" s="56"/>
      <c r="S67" s="68"/>
      <c r="T67" s="68"/>
      <c r="U67" s="90"/>
    </row>
    <row r="68" spans="2:28" ht="9.5" customHeight="1" thickBot="1" x14ac:dyDescent="0.6">
      <c r="B68" s="74"/>
      <c r="C68" s="91"/>
      <c r="D68" s="92"/>
      <c r="E68" s="94"/>
      <c r="F68" s="110"/>
      <c r="G68" s="91"/>
      <c r="H68" s="94"/>
      <c r="I68" s="94"/>
      <c r="J68" s="91"/>
      <c r="K68" s="94"/>
      <c r="L68" s="91"/>
      <c r="M68" s="94"/>
      <c r="N68" s="95"/>
      <c r="O68" s="93"/>
      <c r="P68" s="109"/>
      <c r="Q68" s="110"/>
      <c r="R68" s="140"/>
      <c r="S68" s="110"/>
      <c r="T68" s="110"/>
      <c r="U68" s="75"/>
    </row>
    <row r="70" spans="2:28" ht="13" customHeight="1" x14ac:dyDescent="0.55000000000000004">
      <c r="E70" s="132"/>
      <c r="F70" s="133"/>
      <c r="G70" s="132" t="s">
        <v>80</v>
      </c>
      <c r="H70" s="133"/>
      <c r="I70" s="133"/>
      <c r="J70" s="133"/>
      <c r="U70" s="80"/>
    </row>
    <row r="71" spans="2:28" ht="13" customHeight="1" x14ac:dyDescent="0.55000000000000004">
      <c r="E71" s="132" t="s">
        <v>99</v>
      </c>
      <c r="F71" s="133"/>
      <c r="G71" s="149" t="s">
        <v>79</v>
      </c>
      <c r="H71" s="150"/>
      <c r="I71" s="132" t="s">
        <v>107</v>
      </c>
      <c r="J71" s="133"/>
    </row>
    <row r="72" spans="2:28" ht="13" customHeight="1" x14ac:dyDescent="0.55000000000000004">
      <c r="E72" s="134" t="s">
        <v>109</v>
      </c>
      <c r="F72" s="133"/>
      <c r="G72" s="135"/>
      <c r="H72" s="135"/>
      <c r="I72" s="132" t="s">
        <v>108</v>
      </c>
      <c r="J72" s="133"/>
    </row>
    <row r="73" spans="2:28" ht="13" customHeight="1" x14ac:dyDescent="0.55000000000000004">
      <c r="E73" s="132" t="s">
        <v>97</v>
      </c>
      <c r="F73" s="133"/>
      <c r="G73" s="132" t="s">
        <v>98</v>
      </c>
      <c r="H73" s="133"/>
      <c r="I73" s="133"/>
      <c r="J73" s="133"/>
    </row>
    <row r="74" spans="2:28" ht="13" customHeight="1" x14ac:dyDescent="0.55000000000000004">
      <c r="E74" s="132" t="s">
        <v>99</v>
      </c>
      <c r="F74" s="133"/>
      <c r="G74" s="132" t="s">
        <v>100</v>
      </c>
      <c r="H74" s="133"/>
      <c r="I74" s="133"/>
      <c r="J74" s="133"/>
    </row>
    <row r="75" spans="2:28" ht="13" customHeight="1" x14ac:dyDescent="0.55000000000000004">
      <c r="E75" s="132" t="s">
        <v>99</v>
      </c>
      <c r="F75" s="133"/>
      <c r="G75" s="132" t="s">
        <v>101</v>
      </c>
      <c r="H75" s="133"/>
      <c r="I75" s="133"/>
      <c r="J75" s="133"/>
    </row>
    <row r="76" spans="2:28" ht="13" customHeight="1" x14ac:dyDescent="0.55000000000000004">
      <c r="E76" s="132" t="s">
        <v>102</v>
      </c>
      <c r="F76" s="133"/>
      <c r="G76" s="132" t="s">
        <v>103</v>
      </c>
      <c r="H76" s="133"/>
      <c r="I76" s="133"/>
      <c r="J76" s="133"/>
    </row>
    <row r="77" spans="2:28" ht="13" customHeight="1" x14ac:dyDescent="0.55000000000000004">
      <c r="E77" s="132" t="s">
        <v>104</v>
      </c>
      <c r="F77" s="133"/>
      <c r="G77" s="132" t="s">
        <v>105</v>
      </c>
      <c r="H77" s="133"/>
      <c r="I77" s="133"/>
      <c r="J77" s="133"/>
    </row>
  </sheetData>
  <mergeCells count="12">
    <mergeCell ref="G71:H7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85" zoomScaleNormal="85" workbookViewId="0">
      <selection activeCell="S11" sqref="S11"/>
    </sheetView>
  </sheetViews>
  <sheetFormatPr defaultRowHeight="18" x14ac:dyDescent="0.55000000000000004"/>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170" t="s">
        <v>2</v>
      </c>
      <c r="C4" s="170"/>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170" t="s">
        <v>38</v>
      </c>
      <c r="CI4" s="170"/>
      <c r="CJ4" s="170"/>
      <c r="CK4" s="170"/>
      <c r="CL4" s="170"/>
    </row>
    <row r="5" spans="2:90" x14ac:dyDescent="0.55000000000000004">
      <c r="B5" t="s">
        <v>3</v>
      </c>
      <c r="C5" t="s">
        <v>1</v>
      </c>
      <c r="D5" s="170" t="s">
        <v>4</v>
      </c>
      <c r="E5" s="170"/>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国家衛健委発表に基づく感染状況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2020-03-18T02:55:37Z</dcterms:modified>
</cp:coreProperties>
</file>