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C:\Users\micke\Desktop\"/>
    </mc:Choice>
  </mc:AlternateContent>
  <xr:revisionPtr revIDLastSave="0" documentId="13_ncr:1_{FE69DB84-1C43-42D1-A2B5-E802F0B23564}" xr6:coauthVersionLast="45" xr6:coauthVersionMax="45" xr10:uidLastSave="{00000000-0000-0000-0000-000000000000}"/>
  <bookViews>
    <workbookView xWindow="9490" yWindow="120" windowWidth="9690" windowHeight="9380" xr2:uid="{8C562B5A-20AE-4AE1-ABD9-5959500D20D6}"/>
  </bookViews>
  <sheets>
    <sheet name="国家衛健委発表に基づく感染状況" sheetId="2" r:id="rId1"/>
    <sheet name="グラフ" sheetId="3" r:id="rId2"/>
    <sheet name="海外輸入症例・無症状病原体保有者" sheetId="5" r:id="rId3"/>
    <sheet name="Sheet1" sheetId="1"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Q107" i="5" l="1"/>
  <c r="AO107" i="5"/>
  <c r="AM107" i="5"/>
  <c r="AK107" i="5"/>
  <c r="AI107" i="5"/>
  <c r="AG107" i="5"/>
  <c r="AE107" i="5"/>
  <c r="AC107" i="5"/>
  <c r="AA107" i="5"/>
  <c r="D97" i="5" l="1"/>
  <c r="D98" i="5"/>
  <c r="D99" i="5"/>
  <c r="D100" i="5"/>
  <c r="D102" i="5"/>
  <c r="D101" i="5"/>
  <c r="D103" i="5"/>
  <c r="D104" i="5"/>
  <c r="D105" i="5"/>
  <c r="D106" i="5"/>
  <c r="D107" i="5"/>
  <c r="AA108" i="2"/>
  <c r="Z108" i="2"/>
  <c r="Y108" i="2"/>
  <c r="X108" i="2"/>
  <c r="W108" i="2"/>
  <c r="P108" i="2"/>
  <c r="O108" i="2"/>
  <c r="M108" i="2"/>
  <c r="AB108" i="2" s="1"/>
  <c r="K108" i="2"/>
  <c r="H108" i="2"/>
  <c r="C107" i="5"/>
  <c r="I108" i="2" l="1"/>
  <c r="R24" i="2"/>
  <c r="T24" i="2" s="1"/>
  <c r="M24" i="2"/>
  <c r="M25" i="2" s="1"/>
  <c r="M26" i="2" s="1"/>
  <c r="K24" i="2"/>
  <c r="H24" i="2"/>
  <c r="H25" i="2" s="1"/>
  <c r="H26" i="2" s="1"/>
  <c r="R23" i="2"/>
  <c r="Q23" i="2"/>
  <c r="Q24" i="2" s="1"/>
  <c r="M22" i="2"/>
  <c r="M23" i="2" s="1"/>
  <c r="H22" i="2"/>
  <c r="H23" i="2" s="1"/>
  <c r="R22" i="2"/>
  <c r="Q22" i="2"/>
  <c r="O22" i="2"/>
  <c r="O23" i="2" s="1"/>
  <c r="O24" i="2" s="1"/>
  <c r="O25" i="2" s="1"/>
  <c r="O26" i="2" s="1"/>
  <c r="AA107" i="2"/>
  <c r="Z107" i="2"/>
  <c r="X107" i="2"/>
  <c r="W107" i="2"/>
  <c r="P107" i="2"/>
  <c r="AQ106" i="5"/>
  <c r="AO106" i="5"/>
  <c r="AM106" i="5"/>
  <c r="AK106" i="5"/>
  <c r="AI106" i="5"/>
  <c r="AG106" i="5"/>
  <c r="AE106" i="5"/>
  <c r="AC106" i="5"/>
  <c r="AA106" i="5"/>
  <c r="AA106" i="2" l="1"/>
  <c r="Z106" i="2"/>
  <c r="X106" i="2"/>
  <c r="W106" i="2"/>
  <c r="P106" i="2"/>
  <c r="AQ105" i="5"/>
  <c r="AO105" i="5"/>
  <c r="AM105" i="5"/>
  <c r="AK105" i="5"/>
  <c r="AI105" i="5"/>
  <c r="AG105" i="5"/>
  <c r="AE105" i="5"/>
  <c r="AC105" i="5"/>
  <c r="AA105" i="5"/>
  <c r="AE100" i="5"/>
  <c r="AG100" i="5"/>
  <c r="AI100" i="5"/>
  <c r="AK100" i="5"/>
  <c r="AM100" i="5"/>
  <c r="AO100" i="5"/>
  <c r="AQ100" i="5"/>
  <c r="AC101" i="5"/>
  <c r="AC100" i="5"/>
  <c r="AA101" i="5"/>
  <c r="AA100" i="5"/>
  <c r="AK98" i="5"/>
  <c r="AI98" i="5"/>
  <c r="W96" i="5"/>
  <c r="AK95" i="5"/>
  <c r="AQ99" i="5"/>
  <c r="AO99" i="5"/>
  <c r="AM99" i="5"/>
  <c r="AK99" i="5"/>
  <c r="AI99" i="5"/>
  <c r="AG99" i="5"/>
  <c r="AE99" i="5"/>
  <c r="AC99" i="5"/>
  <c r="AA99" i="5"/>
  <c r="AK93" i="5"/>
  <c r="AK92" i="5"/>
  <c r="AQ91" i="5"/>
  <c r="AK91" i="5"/>
  <c r="AK86" i="5"/>
  <c r="AI96" i="5"/>
  <c r="AI97" i="5"/>
  <c r="AC93" i="5"/>
  <c r="AC94" i="5"/>
  <c r="AC95" i="5"/>
  <c r="AC96" i="5"/>
  <c r="AC97" i="5"/>
  <c r="AC98" i="5"/>
  <c r="AK94" i="5"/>
  <c r="AK96" i="5"/>
  <c r="AK97" i="5"/>
  <c r="AK90" i="5"/>
  <c r="AK89" i="5"/>
  <c r="AK88" i="5"/>
  <c r="AK87" i="5"/>
  <c r="AK85" i="5"/>
  <c r="AK84" i="5"/>
  <c r="AQ98" i="5"/>
  <c r="AO98" i="5"/>
  <c r="AM98" i="5"/>
  <c r="AG98" i="5"/>
  <c r="AE98" i="5"/>
  <c r="AA98" i="5"/>
  <c r="AQ97" i="5"/>
  <c r="AO97" i="5"/>
  <c r="AM97" i="5"/>
  <c r="AG97" i="5"/>
  <c r="AE97" i="5"/>
  <c r="AA97" i="5"/>
  <c r="AQ96" i="5"/>
  <c r="AO96" i="5"/>
  <c r="AM96" i="5"/>
  <c r="AG96" i="5"/>
  <c r="AE96" i="5"/>
  <c r="AA96" i="5"/>
  <c r="AQ95" i="5"/>
  <c r="AO95" i="5"/>
  <c r="AM95" i="5"/>
  <c r="AI95" i="5"/>
  <c r="AG95" i="5"/>
  <c r="AE95" i="5"/>
  <c r="AA95" i="5"/>
  <c r="AQ94" i="5"/>
  <c r="AO94" i="5"/>
  <c r="AM94" i="5"/>
  <c r="AI94" i="5"/>
  <c r="AG94" i="5"/>
  <c r="AE94" i="5"/>
  <c r="AA94" i="5"/>
  <c r="AQ93" i="5"/>
  <c r="AO93" i="5"/>
  <c r="AM93" i="5"/>
  <c r="AI93" i="5"/>
  <c r="AG93" i="5"/>
  <c r="AE93" i="5"/>
  <c r="AA93" i="5"/>
  <c r="AQ92" i="5"/>
  <c r="AO92" i="5"/>
  <c r="AM92" i="5"/>
  <c r="AI92" i="5"/>
  <c r="AG92" i="5"/>
  <c r="AE92" i="5"/>
  <c r="AC92" i="5"/>
  <c r="AA92" i="5"/>
  <c r="AO91" i="5"/>
  <c r="AM91" i="5"/>
  <c r="AI91" i="5"/>
  <c r="AG91" i="5"/>
  <c r="AE91" i="5"/>
  <c r="AC91" i="5"/>
  <c r="AA91" i="5"/>
  <c r="AQ90" i="5"/>
  <c r="AO90" i="5"/>
  <c r="AM90" i="5"/>
  <c r="AI90" i="5"/>
  <c r="AG90" i="5"/>
  <c r="AE90" i="5"/>
  <c r="AC90" i="5"/>
  <c r="AA90" i="5"/>
  <c r="AQ89" i="5"/>
  <c r="AO89" i="5"/>
  <c r="AM89" i="5"/>
  <c r="AI89" i="5"/>
  <c r="AG89" i="5"/>
  <c r="AE89" i="5"/>
  <c r="AC89" i="5"/>
  <c r="AA89" i="5"/>
  <c r="AQ88" i="5"/>
  <c r="AO88" i="5"/>
  <c r="AM88" i="5"/>
  <c r="AI88" i="5"/>
  <c r="AG88" i="5"/>
  <c r="AE88" i="5"/>
  <c r="AC88" i="5"/>
  <c r="AA88" i="5"/>
  <c r="AQ87" i="5"/>
  <c r="AO87" i="5"/>
  <c r="AM87" i="5"/>
  <c r="AI87" i="5"/>
  <c r="AG87" i="5"/>
  <c r="AE87" i="5"/>
  <c r="AC87" i="5"/>
  <c r="AA87" i="5"/>
  <c r="AQ86" i="5"/>
  <c r="AO86" i="5"/>
  <c r="AM86" i="5"/>
  <c r="AI86" i="5"/>
  <c r="AG86" i="5"/>
  <c r="AE86" i="5"/>
  <c r="AC86" i="5"/>
  <c r="AA86" i="5"/>
  <c r="AQ85" i="5"/>
  <c r="AO85" i="5"/>
  <c r="AM85" i="5"/>
  <c r="AI85" i="5"/>
  <c r="AG85" i="5"/>
  <c r="AE85" i="5"/>
  <c r="AC85" i="5"/>
  <c r="AA85" i="5"/>
  <c r="AC84" i="5"/>
  <c r="AC83" i="5"/>
  <c r="AO84" i="5"/>
  <c r="AM84" i="5"/>
  <c r="AM83" i="5"/>
  <c r="AQ84" i="5"/>
  <c r="AQ83" i="5"/>
  <c r="AQ82" i="5"/>
  <c r="AQ81" i="5"/>
  <c r="AI80" i="5"/>
  <c r="C71" i="5"/>
  <c r="C72" i="5" s="1"/>
  <c r="C73" i="5" s="1"/>
  <c r="C74" i="5" s="1"/>
  <c r="C75" i="5" s="1"/>
  <c r="C76" i="5" s="1"/>
  <c r="C77" i="5" s="1"/>
  <c r="C78" i="5" s="1"/>
  <c r="C79" i="5" s="1"/>
  <c r="C80" i="5" s="1"/>
  <c r="C81" i="5" s="1"/>
  <c r="C82" i="5" s="1"/>
  <c r="C83" i="5" s="1"/>
  <c r="C84" i="5" s="1"/>
  <c r="C85" i="5" s="1"/>
  <c r="C86" i="5" s="1"/>
  <c r="C87" i="5" s="1"/>
  <c r="C88" i="5" s="1"/>
  <c r="C89" i="5" s="1"/>
  <c r="C90" i="5" s="1"/>
  <c r="C91" i="5" s="1"/>
  <c r="C92" i="5" s="1"/>
  <c r="C93" i="5" s="1"/>
  <c r="C94" i="5" s="1"/>
  <c r="C95" i="5" s="1"/>
  <c r="C96" i="5" s="1"/>
  <c r="C97" i="5" s="1"/>
  <c r="C98" i="5" s="1"/>
  <c r="C99" i="5" s="1"/>
  <c r="C100" i="5" s="1"/>
  <c r="C101" i="5" s="1"/>
  <c r="C102" i="5" s="1"/>
  <c r="C103" i="5" s="1"/>
  <c r="C104" i="5" s="1"/>
  <c r="C105" i="5" s="1"/>
  <c r="C106" i="5" s="1"/>
  <c r="AQ79" i="5"/>
  <c r="AK83" i="5"/>
  <c r="AK82" i="5"/>
  <c r="AK81" i="5"/>
  <c r="AI79" i="5"/>
  <c r="AQ77" i="5"/>
  <c r="AI77" i="5"/>
  <c r="AK76" i="5"/>
  <c r="AA84" i="5"/>
  <c r="AA83" i="5"/>
  <c r="AA82" i="5"/>
  <c r="AA81" i="5"/>
  <c r="AA80" i="5"/>
  <c r="AA79" i="5"/>
  <c r="AA78" i="5"/>
  <c r="AA77" i="5"/>
  <c r="AC82" i="5"/>
  <c r="AC81" i="5"/>
  <c r="AC80" i="5"/>
  <c r="AC79" i="5"/>
  <c r="AC78" i="5"/>
  <c r="AC77" i="5"/>
  <c r="AE84" i="5"/>
  <c r="AE83" i="5"/>
  <c r="AE82" i="5"/>
  <c r="AE81" i="5"/>
  <c r="AE80" i="5"/>
  <c r="AE79" i="5"/>
  <c r="AE78" i="5"/>
  <c r="AE77" i="5"/>
  <c r="AE76" i="5"/>
  <c r="AG84" i="5"/>
  <c r="AG83" i="5"/>
  <c r="AG82" i="5"/>
  <c r="AG81" i="5"/>
  <c r="AG80" i="5"/>
  <c r="AG79" i="5"/>
  <c r="AG78" i="5"/>
  <c r="AG77" i="5"/>
  <c r="AG76" i="5"/>
  <c r="AI84" i="5"/>
  <c r="AI83" i="5"/>
  <c r="AI82" i="5"/>
  <c r="AI81" i="5"/>
  <c r="AI78" i="5"/>
  <c r="AI76" i="5"/>
  <c r="AK80" i="5"/>
  <c r="AK79" i="5"/>
  <c r="AK78" i="5"/>
  <c r="AK77" i="5"/>
  <c r="AM82" i="5"/>
  <c r="AM81" i="5"/>
  <c r="AM80" i="5"/>
  <c r="AM79" i="5"/>
  <c r="AM78" i="5"/>
  <c r="AM77" i="5"/>
  <c r="AO83" i="5"/>
  <c r="AO82" i="5"/>
  <c r="AO81" i="5"/>
  <c r="AO80" i="5"/>
  <c r="AO79" i="5"/>
  <c r="AO78" i="5"/>
  <c r="AO77" i="5"/>
  <c r="AO76" i="5"/>
  <c r="AQ80" i="5"/>
  <c r="AQ78" i="5"/>
  <c r="AQ76" i="5"/>
  <c r="AM76" i="5"/>
  <c r="AQ75" i="5"/>
  <c r="AO75" i="5"/>
  <c r="AM75" i="5"/>
  <c r="AK75" i="5"/>
  <c r="AI75" i="5"/>
  <c r="AG75" i="5"/>
  <c r="AC75" i="5"/>
  <c r="AE75" i="5"/>
  <c r="AE74" i="5"/>
  <c r="AC76" i="5"/>
  <c r="AC74" i="5"/>
  <c r="AC73" i="5"/>
  <c r="AA76" i="5"/>
  <c r="AA75" i="5"/>
  <c r="AA74" i="5"/>
  <c r="AQ74" i="5"/>
  <c r="AO74" i="5"/>
  <c r="AM74" i="5"/>
  <c r="AK74" i="5"/>
  <c r="AI74" i="5"/>
  <c r="AG74" i="5"/>
  <c r="AQ73" i="5"/>
  <c r="AO73" i="5"/>
  <c r="AM73" i="5"/>
  <c r="AK73" i="5"/>
  <c r="AI73" i="5"/>
  <c r="AG73" i="5"/>
  <c r="AE73" i="5"/>
  <c r="AA73" i="5"/>
  <c r="AM72" i="5"/>
  <c r="AM71" i="5"/>
  <c r="AO72" i="5"/>
  <c r="AO71" i="5"/>
  <c r="AQ72" i="5"/>
  <c r="AQ71" i="5"/>
  <c r="AG71" i="5"/>
  <c r="AK71" i="5"/>
  <c r="AI71" i="5"/>
  <c r="AA72" i="5"/>
  <c r="AA71" i="5"/>
  <c r="AC72" i="5"/>
  <c r="AC71" i="5"/>
  <c r="AE72" i="5"/>
  <c r="AE71" i="5"/>
  <c r="AK72" i="5"/>
  <c r="AI72" i="5"/>
  <c r="AG72" i="5"/>
  <c r="AE70" i="5"/>
  <c r="AC70" i="5"/>
  <c r="AI70" i="5"/>
  <c r="AK70" i="5"/>
  <c r="AA70" i="5"/>
  <c r="AG70" i="5"/>
  <c r="AM70" i="5"/>
  <c r="AO70" i="5"/>
  <c r="AQ70" i="5"/>
  <c r="AQ101" i="5"/>
  <c r="AO101" i="5"/>
  <c r="AM101" i="5"/>
  <c r="AE101" i="5"/>
  <c r="AK101" i="5"/>
  <c r="AI101" i="5"/>
  <c r="AG101" i="5"/>
  <c r="AQ104" i="5"/>
  <c r="AQ103" i="5"/>
  <c r="AQ102" i="5"/>
  <c r="AO104" i="5"/>
  <c r="AO103" i="5"/>
  <c r="AO102" i="5"/>
  <c r="AM104" i="5"/>
  <c r="AM103" i="5"/>
  <c r="AM102" i="5"/>
  <c r="AK104" i="5"/>
  <c r="AK103" i="5"/>
  <c r="AK102" i="5"/>
  <c r="AI104" i="5"/>
  <c r="AI103" i="5"/>
  <c r="AI102" i="5"/>
  <c r="AG104" i="5"/>
  <c r="AG103" i="5"/>
  <c r="AG102" i="5"/>
  <c r="AE104" i="5"/>
  <c r="AE103" i="5"/>
  <c r="AE102" i="5"/>
  <c r="AC104" i="5"/>
  <c r="AC103" i="5"/>
  <c r="AC102" i="5"/>
  <c r="AA103" i="5"/>
  <c r="AA102" i="5"/>
  <c r="AA104" i="5"/>
  <c r="AA105" i="2" l="1"/>
  <c r="Z105" i="2"/>
  <c r="X105" i="2"/>
  <c r="W105" i="2"/>
  <c r="AA104" i="2"/>
  <c r="Z104" i="2"/>
  <c r="X104" i="2"/>
  <c r="W104" i="2"/>
  <c r="P105" i="2"/>
  <c r="P104" i="2" l="1"/>
  <c r="AA103" i="2" l="1"/>
  <c r="Z103" i="2"/>
  <c r="X103" i="2"/>
  <c r="W103" i="2"/>
  <c r="P103" i="2"/>
  <c r="AA102" i="2" l="1"/>
  <c r="Z102" i="2"/>
  <c r="X102" i="2"/>
  <c r="W102" i="2"/>
  <c r="P102" i="2"/>
  <c r="AA101" i="2" l="1"/>
  <c r="Z101" i="2"/>
  <c r="X101" i="2"/>
  <c r="W101" i="2"/>
  <c r="P101" i="2"/>
  <c r="AA100" i="2" l="1"/>
  <c r="Z100" i="2"/>
  <c r="X100" i="2"/>
  <c r="W100" i="2"/>
  <c r="P100" i="2"/>
  <c r="P99" i="2" l="1"/>
  <c r="AA99" i="2"/>
  <c r="Z99" i="2"/>
  <c r="X99" i="2"/>
  <c r="W99" i="2"/>
  <c r="P98" i="2" l="1"/>
  <c r="AA98" i="2"/>
  <c r="Z98" i="2"/>
  <c r="X98" i="2"/>
  <c r="W98" i="2"/>
  <c r="AA97" i="2" l="1"/>
  <c r="Z97" i="2"/>
  <c r="X97" i="2"/>
  <c r="W97" i="2"/>
  <c r="P97" i="2"/>
  <c r="AA96" i="2" l="1"/>
  <c r="Z96" i="2"/>
  <c r="X96" i="2"/>
  <c r="W96" i="2"/>
  <c r="P96" i="2"/>
  <c r="AA95" i="2" l="1"/>
  <c r="Z95" i="2"/>
  <c r="X95" i="2"/>
  <c r="W95" i="2"/>
  <c r="P95" i="2"/>
  <c r="AA94" i="2" l="1"/>
  <c r="Z94" i="2"/>
  <c r="X94" i="2"/>
  <c r="W94" i="2"/>
  <c r="P94" i="2"/>
  <c r="P93" i="2" l="1"/>
  <c r="AA93" i="2"/>
  <c r="Z93" i="2"/>
  <c r="X93" i="2"/>
  <c r="W93" i="2"/>
  <c r="AA92" i="2" l="1"/>
  <c r="Z92" i="2"/>
  <c r="X92" i="2"/>
  <c r="W92" i="2"/>
  <c r="P92" i="2"/>
  <c r="P91" i="2" l="1"/>
  <c r="AA91" i="2"/>
  <c r="Z91" i="2"/>
  <c r="X91" i="2"/>
  <c r="W91" i="2"/>
  <c r="P90" i="2" l="1"/>
  <c r="AA90" i="2"/>
  <c r="Z90" i="2"/>
  <c r="X90" i="2"/>
  <c r="W90" i="2"/>
  <c r="P89" i="2" l="1"/>
  <c r="AA89" i="2"/>
  <c r="Z89" i="2"/>
  <c r="X89" i="2"/>
  <c r="W89" i="2"/>
  <c r="AA88" i="2" l="1"/>
  <c r="Z88" i="2"/>
  <c r="X88" i="2"/>
  <c r="W88" i="2"/>
  <c r="P88" i="2"/>
  <c r="P87" i="2" l="1"/>
  <c r="AA87" i="2"/>
  <c r="Z87" i="2"/>
  <c r="X87" i="2"/>
  <c r="W87" i="2"/>
  <c r="AA86" i="2" l="1"/>
  <c r="Z86" i="2"/>
  <c r="X86" i="2"/>
  <c r="W86" i="2"/>
  <c r="P86" i="2"/>
  <c r="P85" i="2" l="1"/>
  <c r="AA85" i="2"/>
  <c r="Z85" i="2"/>
  <c r="X85" i="2"/>
  <c r="W85" i="2"/>
  <c r="P84" i="2" l="1"/>
  <c r="AA84" i="2"/>
  <c r="Z84" i="2"/>
  <c r="X84" i="2"/>
  <c r="W84" i="2"/>
  <c r="AA83" i="2" l="1"/>
  <c r="Z83" i="2"/>
  <c r="X83" i="2"/>
  <c r="P83" i="2"/>
  <c r="W83" i="2"/>
  <c r="P82" i="2" l="1"/>
  <c r="AA82" i="2"/>
  <c r="Z82" i="2"/>
  <c r="X82" i="2"/>
  <c r="W82" i="2"/>
  <c r="AA81" i="2" l="1"/>
  <c r="Z81" i="2"/>
  <c r="X81" i="2"/>
  <c r="W81" i="2"/>
  <c r="P81" i="2"/>
  <c r="P80" i="2" l="1"/>
  <c r="AA80" i="2"/>
  <c r="Z80" i="2"/>
  <c r="X80" i="2"/>
  <c r="W80" i="2"/>
  <c r="P79" i="2" l="1"/>
  <c r="AA79" i="2"/>
  <c r="Z79" i="2"/>
  <c r="X79" i="2"/>
  <c r="W79" i="2"/>
  <c r="P78" i="2" l="1"/>
  <c r="AA78" i="2"/>
  <c r="Z78" i="2"/>
  <c r="X78" i="2"/>
  <c r="W78" i="2"/>
  <c r="P77" i="2" l="1"/>
  <c r="AA77" i="2"/>
  <c r="Z77" i="2"/>
  <c r="X77" i="2"/>
  <c r="W77" i="2"/>
  <c r="P76" i="2" l="1"/>
  <c r="AA76" i="2"/>
  <c r="Z76" i="2"/>
  <c r="X76" i="2"/>
  <c r="W76" i="2"/>
  <c r="P75" i="2" l="1"/>
  <c r="AA75" i="2"/>
  <c r="Z75" i="2"/>
  <c r="X75" i="2"/>
  <c r="W75" i="2"/>
  <c r="P74" i="2" l="1"/>
  <c r="AA74" i="2"/>
  <c r="Z74" i="2"/>
  <c r="X74" i="2"/>
  <c r="W74" i="2"/>
  <c r="P73" i="2" l="1"/>
  <c r="AA73" i="2"/>
  <c r="Z73" i="2"/>
  <c r="X73" i="2"/>
  <c r="W73" i="2"/>
  <c r="P72" i="2" l="1"/>
  <c r="AA72" i="2"/>
  <c r="Z72" i="2"/>
  <c r="X72" i="2"/>
  <c r="W72" i="2"/>
  <c r="P71" i="2" l="1"/>
  <c r="AA71" i="2"/>
  <c r="Z71" i="2"/>
  <c r="X71" i="2"/>
  <c r="W71" i="2"/>
  <c r="P70" i="2" l="1"/>
  <c r="AA70" i="2"/>
  <c r="Z70" i="2"/>
  <c r="X70" i="2"/>
  <c r="W70" i="2"/>
  <c r="P69" i="2" l="1"/>
  <c r="AA69" i="2"/>
  <c r="Z69" i="2"/>
  <c r="X69" i="2"/>
  <c r="W69" i="2"/>
  <c r="P68" i="2" l="1"/>
  <c r="AA68" i="2"/>
  <c r="Z68" i="2"/>
  <c r="X68" i="2"/>
  <c r="W68" i="2"/>
  <c r="P67" i="2" l="1"/>
  <c r="AA67" i="2"/>
  <c r="Z67" i="2"/>
  <c r="X67" i="2"/>
  <c r="W67" i="2"/>
  <c r="P66" i="2" l="1"/>
  <c r="AA66" i="2"/>
  <c r="Z66" i="2"/>
  <c r="X66" i="2"/>
  <c r="W66" i="2"/>
  <c r="P65" i="2" l="1"/>
  <c r="AA65" i="2"/>
  <c r="Z65" i="2"/>
  <c r="X65" i="2"/>
  <c r="W65" i="2"/>
  <c r="P64" i="2" l="1"/>
  <c r="AA64" i="2"/>
  <c r="Z64" i="2"/>
  <c r="X64" i="2"/>
  <c r="W64" i="2"/>
  <c r="AA63" i="2" l="1"/>
  <c r="Z63" i="2"/>
  <c r="X63" i="2"/>
  <c r="W63" i="2"/>
  <c r="P63" i="2"/>
  <c r="AA62" i="2" l="1"/>
  <c r="Z62" i="2"/>
  <c r="P62" i="2"/>
  <c r="X62" i="2"/>
  <c r="W62" i="2"/>
  <c r="P61" i="2" l="1"/>
  <c r="AA61" i="2"/>
  <c r="Z61" i="2"/>
  <c r="X61" i="2"/>
  <c r="W61" i="2"/>
  <c r="AA60" i="2" l="1"/>
  <c r="Z60" i="2"/>
  <c r="X60" i="2"/>
  <c r="W60" i="2"/>
  <c r="P60" i="2"/>
  <c r="P59" i="2" l="1"/>
  <c r="AA59" i="2" l="1"/>
  <c r="Z59" i="2"/>
  <c r="X59" i="2"/>
  <c r="W59" i="2"/>
  <c r="O58" i="2" l="1"/>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P58" i="2"/>
  <c r="AA58" i="2"/>
  <c r="Z58" i="2"/>
  <c r="X58" i="2"/>
  <c r="W58" i="2"/>
  <c r="P57" i="2" l="1"/>
  <c r="AA57" i="2"/>
  <c r="Z57" i="2"/>
  <c r="X57" i="2"/>
  <c r="W57" i="2"/>
  <c r="AA56" i="2" l="1"/>
  <c r="Z56" i="2"/>
  <c r="X56" i="2"/>
  <c r="W56" i="2"/>
  <c r="P56" i="2"/>
  <c r="AA55" i="2" l="1"/>
  <c r="Z55" i="2"/>
  <c r="W55" i="2"/>
  <c r="P55" i="2"/>
  <c r="X55" i="2"/>
  <c r="Z54" i="2" l="1"/>
  <c r="W54" i="2"/>
  <c r="P54" i="2"/>
  <c r="AA54" i="2"/>
  <c r="X54" i="2"/>
  <c r="Z53" i="2" l="1"/>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P53" i="2" l="1"/>
  <c r="P52" i="2" l="1"/>
  <c r="P51" i="2" l="1"/>
  <c r="H51" i="2"/>
  <c r="Y51" i="2" l="1"/>
  <c r="H52" i="2"/>
  <c r="P50" i="2"/>
  <c r="Y52" i="2" l="1"/>
  <c r="H53" i="2"/>
  <c r="H54" i="2" l="1"/>
  <c r="Y53" i="2"/>
  <c r="P49" i="2"/>
  <c r="H55" i="2" l="1"/>
  <c r="H56" i="2" s="1"/>
  <c r="Y54" i="2"/>
  <c r="P48" i="2"/>
  <c r="H57" i="2" l="1"/>
  <c r="Y56" i="2"/>
  <c r="Y55" i="2"/>
  <c r="P47" i="2"/>
  <c r="H58" i="2" l="1"/>
  <c r="Y57" i="2"/>
  <c r="P46" i="2"/>
  <c r="P45" i="2"/>
  <c r="P44" i="2"/>
  <c r="P43" i="2"/>
  <c r="P42" i="2"/>
  <c r="P41" i="2"/>
  <c r="P40" i="2"/>
  <c r="P39" i="2"/>
  <c r="P38" i="2"/>
  <c r="P37" i="2"/>
  <c r="P36" i="2"/>
  <c r="P35" i="2"/>
  <c r="P34" i="2"/>
  <c r="P33" i="2"/>
  <c r="P32" i="2"/>
  <c r="P31" i="2"/>
  <c r="P30" i="2"/>
  <c r="Y58" i="2" l="1"/>
  <c r="H59" i="2"/>
  <c r="O41" i="2"/>
  <c r="O42" i="2" s="1"/>
  <c r="O43" i="2" s="1"/>
  <c r="O44" i="2" s="1"/>
  <c r="O45" i="2" s="1"/>
  <c r="O46" i="2" s="1"/>
  <c r="O47" i="2" s="1"/>
  <c r="O48" i="2" s="1"/>
  <c r="O49" i="2" s="1"/>
  <c r="O50" i="2" s="1"/>
  <c r="O51" i="2" s="1"/>
  <c r="O52" i="2" s="1"/>
  <c r="O53" i="2" s="1"/>
  <c r="O54" i="2" s="1"/>
  <c r="Y59" i="2" l="1"/>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O32" i="2"/>
  <c r="O33" i="2" s="1"/>
  <c r="O34" i="2" s="1"/>
  <c r="O35" i="2" s="1"/>
  <c r="O36" i="2" s="1"/>
  <c r="O37" i="2" s="1"/>
  <c r="O38" i="2" s="1"/>
  <c r="H32" i="2"/>
  <c r="H30" i="2"/>
  <c r="Y30" i="2" s="1"/>
  <c r="M29" i="2"/>
  <c r="H61" i="2" l="1"/>
  <c r="Y60" i="2"/>
  <c r="M30" i="2"/>
  <c r="AB29" i="2"/>
  <c r="H33" i="2"/>
  <c r="Y32" i="2"/>
  <c r="BK14" i="1"/>
  <c r="AO15" i="1"/>
  <c r="AO14" i="1"/>
  <c r="BK15" i="1"/>
  <c r="Y14" i="1"/>
  <c r="Y15" i="1"/>
  <c r="G15" i="1"/>
  <c r="G14" i="1"/>
  <c r="Y61" i="2" l="1"/>
  <c r="H62" i="2"/>
  <c r="H34" i="2"/>
  <c r="Y33" i="2"/>
  <c r="M31" i="2"/>
  <c r="AB30" i="2"/>
  <c r="H63" i="2" l="1"/>
  <c r="Y62" i="2"/>
  <c r="M32" i="2"/>
  <c r="AB31" i="2"/>
  <c r="H35" i="2"/>
  <c r="Y34" i="2"/>
  <c r="H64" i="2" l="1"/>
  <c r="Y63" i="2"/>
  <c r="H36" i="2"/>
  <c r="Y35" i="2"/>
  <c r="M33" i="2"/>
  <c r="AB32" i="2"/>
  <c r="Y64" i="2" l="1"/>
  <c r="H65" i="2"/>
  <c r="M34" i="2"/>
  <c r="AB33" i="2"/>
  <c r="H37" i="2"/>
  <c r="Y36" i="2"/>
  <c r="Y65" i="2" l="1"/>
  <c r="H66" i="2"/>
  <c r="H38" i="2"/>
  <c r="Y37" i="2"/>
  <c r="M35" i="2"/>
  <c r="AB34" i="2"/>
  <c r="H67" i="2" l="1"/>
  <c r="Y66" i="2"/>
  <c r="M36" i="2"/>
  <c r="AB35" i="2"/>
  <c r="H39" i="2"/>
  <c r="Y38" i="2"/>
  <c r="Y67" i="2" l="1"/>
  <c r="H68" i="2"/>
  <c r="H40" i="2"/>
  <c r="Y39" i="2"/>
  <c r="M37" i="2"/>
  <c r="AB36" i="2"/>
  <c r="Y68" i="2" l="1"/>
  <c r="H69" i="2"/>
  <c r="M38" i="2"/>
  <c r="AB37" i="2"/>
  <c r="H41" i="2"/>
  <c r="Y40" i="2"/>
  <c r="H70" i="2" l="1"/>
  <c r="Y69" i="2"/>
  <c r="H42" i="2"/>
  <c r="Y41" i="2"/>
  <c r="M39" i="2"/>
  <c r="AB38" i="2"/>
  <c r="Y70" i="2" l="1"/>
  <c r="H71" i="2"/>
  <c r="M40" i="2"/>
  <c r="AB39" i="2"/>
  <c r="H43" i="2"/>
  <c r="Y42" i="2"/>
  <c r="Y71" i="2" l="1"/>
  <c r="H72" i="2"/>
  <c r="Y43" i="2"/>
  <c r="H44" i="2"/>
  <c r="M41" i="2"/>
  <c r="AB40" i="2"/>
  <c r="Y72" i="2" l="1"/>
  <c r="H73" i="2"/>
  <c r="M42" i="2"/>
  <c r="AB41" i="2"/>
  <c r="Y44" i="2"/>
  <c r="H45" i="2"/>
  <c r="Y73" i="2" l="1"/>
  <c r="H74" i="2"/>
  <c r="Y45" i="2"/>
  <c r="H46" i="2"/>
  <c r="M43" i="2"/>
  <c r="AB42" i="2"/>
  <c r="Y74" i="2" l="1"/>
  <c r="H75" i="2"/>
  <c r="Y46" i="2"/>
  <c r="H47" i="2"/>
  <c r="M44" i="2"/>
  <c r="AB43" i="2"/>
  <c r="I43" i="2"/>
  <c r="Y75" i="2" l="1"/>
  <c r="H76" i="2"/>
  <c r="M45" i="2"/>
  <c r="AB44" i="2"/>
  <c r="I44" i="2"/>
  <c r="Y47" i="2"/>
  <c r="H48" i="2"/>
  <c r="Y76" i="2" l="1"/>
  <c r="H77" i="2"/>
  <c r="Y48" i="2"/>
  <c r="M46" i="2"/>
  <c r="AB45" i="2"/>
  <c r="I45" i="2"/>
  <c r="Y77" i="2" l="1"/>
  <c r="H78" i="2"/>
  <c r="AB46" i="2"/>
  <c r="M47" i="2"/>
  <c r="I46" i="2"/>
  <c r="H79" i="2" l="1"/>
  <c r="Y78" i="2"/>
  <c r="AB47" i="2"/>
  <c r="M48" i="2"/>
  <c r="I47" i="2"/>
  <c r="H80" i="2" l="1"/>
  <c r="Y79" i="2"/>
  <c r="AB48" i="2"/>
  <c r="M49" i="2"/>
  <c r="I48" i="2"/>
  <c r="H81" i="2" l="1"/>
  <c r="Y80" i="2"/>
  <c r="AB49" i="2"/>
  <c r="M50" i="2"/>
  <c r="I49" i="2"/>
  <c r="H82" i="2" l="1"/>
  <c r="Y81" i="2"/>
  <c r="AB50" i="2"/>
  <c r="M51" i="2"/>
  <c r="I50" i="2"/>
  <c r="H83" i="2" l="1"/>
  <c r="Y82" i="2"/>
  <c r="AB51" i="2"/>
  <c r="M52" i="2"/>
  <c r="I51" i="2"/>
  <c r="H84" i="2" l="1"/>
  <c r="Y83" i="2"/>
  <c r="AB52" i="2"/>
  <c r="M53" i="2"/>
  <c r="I52" i="2"/>
  <c r="Y84" i="2" l="1"/>
  <c r="H85" i="2"/>
  <c r="M54" i="2"/>
  <c r="AB53" i="2"/>
  <c r="I53" i="2"/>
  <c r="H86" i="2" l="1"/>
  <c r="Y85" i="2"/>
  <c r="M55" i="2"/>
  <c r="M56" i="2" s="1"/>
  <c r="AB54" i="2"/>
  <c r="I54" i="2"/>
  <c r="H87" i="2" l="1"/>
  <c r="Y86" i="2"/>
  <c r="M57" i="2"/>
  <c r="I56" i="2"/>
  <c r="AB56" i="2"/>
  <c r="AB55" i="2"/>
  <c r="I55" i="2"/>
  <c r="Y87" i="2" l="1"/>
  <c r="H88" i="2"/>
  <c r="M58" i="2"/>
  <c r="I57" i="2"/>
  <c r="AB57" i="2"/>
  <c r="Y88" i="2" l="1"/>
  <c r="H89" i="2"/>
  <c r="AB58" i="2"/>
  <c r="M59" i="2"/>
  <c r="M60" i="2" s="1"/>
  <c r="I58" i="2"/>
  <c r="Y89" i="2" l="1"/>
  <c r="H90" i="2"/>
  <c r="AB60" i="2"/>
  <c r="M61" i="2"/>
  <c r="I60" i="2"/>
  <c r="I59" i="2"/>
  <c r="AB59" i="2"/>
  <c r="Y90" i="2" l="1"/>
  <c r="H91" i="2"/>
  <c r="M62" i="2"/>
  <c r="AB61" i="2"/>
  <c r="I61" i="2"/>
  <c r="Y91" i="2" l="1"/>
  <c r="H92" i="2"/>
  <c r="M63" i="2"/>
  <c r="AB62" i="2"/>
  <c r="I62" i="2"/>
  <c r="H93" i="2" l="1"/>
  <c r="Y92" i="2"/>
  <c r="M64" i="2"/>
  <c r="AB63" i="2"/>
  <c r="I63" i="2"/>
  <c r="H94" i="2" l="1"/>
  <c r="Y93" i="2"/>
  <c r="AB64" i="2"/>
  <c r="M65" i="2"/>
  <c r="I64" i="2"/>
  <c r="H95" i="2" l="1"/>
  <c r="Y94" i="2"/>
  <c r="AB65" i="2"/>
  <c r="M66" i="2"/>
  <c r="I65" i="2"/>
  <c r="H96" i="2" l="1"/>
  <c r="Y95" i="2"/>
  <c r="M67" i="2"/>
  <c r="AB66" i="2"/>
  <c r="I66" i="2"/>
  <c r="Y96" i="2" l="1"/>
  <c r="H97" i="2"/>
  <c r="AB67" i="2"/>
  <c r="M68" i="2"/>
  <c r="I67" i="2"/>
  <c r="Y97" i="2" l="1"/>
  <c r="H98" i="2"/>
  <c r="AB68" i="2"/>
  <c r="M69" i="2"/>
  <c r="I68" i="2"/>
  <c r="H99" i="2" l="1"/>
  <c r="Y98" i="2"/>
  <c r="AB69" i="2"/>
  <c r="M70" i="2"/>
  <c r="I69" i="2"/>
  <c r="H100" i="2" l="1"/>
  <c r="Y99" i="2"/>
  <c r="I70" i="2"/>
  <c r="M71" i="2"/>
  <c r="AB70" i="2"/>
  <c r="H101" i="2" l="1"/>
  <c r="Y100" i="2"/>
  <c r="AB71" i="2"/>
  <c r="M72" i="2"/>
  <c r="I71" i="2"/>
  <c r="H102" i="2" l="1"/>
  <c r="Y101" i="2"/>
  <c r="AB72" i="2"/>
  <c r="M73" i="2"/>
  <c r="I72" i="2"/>
  <c r="H103" i="2" l="1"/>
  <c r="Y102" i="2"/>
  <c r="AB73" i="2"/>
  <c r="M74" i="2"/>
  <c r="I73" i="2"/>
  <c r="Y103" i="2" l="1"/>
  <c r="H104" i="2"/>
  <c r="AB74" i="2"/>
  <c r="M75" i="2"/>
  <c r="I74" i="2"/>
  <c r="H105" i="2" l="1"/>
  <c r="Y104" i="2"/>
  <c r="AB75" i="2"/>
  <c r="M76" i="2"/>
  <c r="I75" i="2"/>
  <c r="H106" i="2" l="1"/>
  <c r="Y105" i="2"/>
  <c r="M77" i="2"/>
  <c r="AB76" i="2"/>
  <c r="I76" i="2"/>
  <c r="Y106" i="2" l="1"/>
  <c r="H107" i="2"/>
  <c r="M78" i="2"/>
  <c r="M79" i="2" s="1"/>
  <c r="AB77" i="2"/>
  <c r="I77" i="2"/>
  <c r="M80" i="2" l="1"/>
  <c r="I79" i="2"/>
  <c r="Y107" i="2"/>
  <c r="AB78" i="2"/>
  <c r="I78" i="2"/>
  <c r="M81" i="2" l="1"/>
  <c r="I80" i="2"/>
  <c r="AB79" i="2"/>
  <c r="M82" i="2" l="1"/>
  <c r="AB81" i="2"/>
  <c r="I81" i="2"/>
  <c r="AB80" i="2"/>
  <c r="M83" i="2" l="1"/>
  <c r="AB82" i="2"/>
  <c r="I82" i="2"/>
  <c r="AB83" i="2" l="1"/>
  <c r="M84" i="2"/>
  <c r="I83" i="2"/>
  <c r="AB84" i="2" l="1"/>
  <c r="M85" i="2"/>
  <c r="I84" i="2"/>
  <c r="AB85" i="2" l="1"/>
  <c r="M86" i="2"/>
  <c r="I85" i="2"/>
  <c r="M87" i="2" l="1"/>
  <c r="AB86" i="2"/>
  <c r="I86" i="2"/>
  <c r="AB87" i="2" l="1"/>
  <c r="M88" i="2"/>
  <c r="I87" i="2"/>
  <c r="AB88" i="2" l="1"/>
  <c r="M89" i="2"/>
  <c r="I88" i="2"/>
  <c r="AB89" i="2" l="1"/>
  <c r="M90" i="2"/>
  <c r="I89" i="2"/>
  <c r="M91" i="2" l="1"/>
  <c r="AB90" i="2"/>
  <c r="I90" i="2"/>
  <c r="AB91" i="2" l="1"/>
  <c r="M92" i="2"/>
  <c r="I91" i="2"/>
  <c r="AB92" i="2" l="1"/>
  <c r="M93" i="2"/>
  <c r="I92" i="2"/>
  <c r="AB93" i="2" l="1"/>
  <c r="M94" i="2"/>
  <c r="I93" i="2"/>
  <c r="AB94" i="2" l="1"/>
  <c r="M95" i="2"/>
  <c r="I94" i="2"/>
  <c r="AB95" i="2" l="1"/>
  <c r="M96" i="2"/>
  <c r="I95" i="2"/>
  <c r="AB96" i="2" l="1"/>
  <c r="M97" i="2"/>
  <c r="I96" i="2"/>
  <c r="AB97" i="2" l="1"/>
  <c r="M98" i="2"/>
  <c r="I97" i="2"/>
  <c r="AB98" i="2" l="1"/>
  <c r="M99" i="2"/>
  <c r="I98" i="2"/>
  <c r="AB99" i="2" l="1"/>
  <c r="M100" i="2"/>
  <c r="I99" i="2"/>
  <c r="M101" i="2" l="1"/>
  <c r="AB100" i="2"/>
  <c r="I100" i="2"/>
  <c r="AB101" i="2" l="1"/>
  <c r="M102" i="2"/>
  <c r="I101" i="2"/>
  <c r="AB102" i="2" l="1"/>
  <c r="M103" i="2"/>
  <c r="I102" i="2"/>
  <c r="AB103" i="2" l="1"/>
  <c r="M104" i="2"/>
  <c r="I103" i="2"/>
  <c r="AB104" i="2" l="1"/>
  <c r="M105" i="2"/>
  <c r="I104" i="2"/>
  <c r="AB105" i="2" l="1"/>
  <c r="M106" i="2"/>
  <c r="I105" i="2"/>
  <c r="AB106" i="2" l="1"/>
  <c r="M107" i="2"/>
  <c r="I106" i="2"/>
  <c r="AB107" i="2" l="1"/>
  <c r="I107" i="2"/>
</calcChain>
</file>

<file path=xl/sharedStrings.xml><?xml version="1.0" encoding="utf-8"?>
<sst xmlns="http://schemas.openxmlformats.org/spreadsheetml/2006/main" count="311" uniqueCount="157">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</sst>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m&quot;月&quot;dd&quot;日&quot;"/>
  </numFmts>
  <fonts count="23"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s>
  <fills count="10">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s>
  <borders count="88">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auto="1"/>
      </left>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05">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7" fillId="0" borderId="20" xfId="1" applyFont="1" applyBorder="1">
      <alignment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0" fillId="6" borderId="56" xfId="0" applyFill="1" applyBorder="1" applyAlignment="1">
      <alignment vertical="center" wrapText="1"/>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8" xfId="0" applyBorder="1" applyAlignment="1">
      <alignment horizontal="center" vertical="center"/>
    </xf>
    <xf numFmtId="0" fontId="0" fillId="0" borderId="12" xfId="0"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74" xfId="0" applyBorder="1" applyAlignment="1">
      <alignment horizontal="center" vertical="center"/>
    </xf>
    <xf numFmtId="0" fontId="0" fillId="0" borderId="75" xfId="0" applyBorder="1">
      <alignment vertical="center"/>
    </xf>
    <xf numFmtId="0" fontId="0" fillId="0" borderId="76" xfId="0" applyBorder="1">
      <alignment vertical="center"/>
    </xf>
    <xf numFmtId="0" fontId="0" fillId="0" borderId="77" xfId="0" applyBorder="1">
      <alignment vertical="center"/>
    </xf>
    <xf numFmtId="0" fontId="0" fillId="0" borderId="78" xfId="0" applyBorder="1">
      <alignment vertical="center"/>
    </xf>
    <xf numFmtId="0" fontId="0" fillId="0" borderId="79" xfId="0" applyBorder="1">
      <alignment vertical="center"/>
    </xf>
    <xf numFmtId="0" fontId="0" fillId="0" borderId="80" xfId="0" applyBorder="1">
      <alignment vertical="center"/>
    </xf>
    <xf numFmtId="0" fontId="0" fillId="6" borderId="55" xfId="0" applyFill="1" applyBorder="1">
      <alignment vertical="center"/>
    </xf>
    <xf numFmtId="0" fontId="4" fillId="2" borderId="55" xfId="0" applyFont="1" applyFill="1" applyBorder="1">
      <alignment vertical="center"/>
    </xf>
    <xf numFmtId="0" fontId="12" fillId="0" borderId="55" xfId="0" applyFont="1" applyBorder="1">
      <alignment vertical="center"/>
    </xf>
    <xf numFmtId="0" fontId="0" fillId="2" borderId="18" xfId="0" applyFill="1" applyBorder="1">
      <alignment vertical="center"/>
    </xf>
    <xf numFmtId="0" fontId="0" fillId="6" borderId="80"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80"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81" xfId="0" applyFont="1" applyBorder="1">
      <alignment vertical="center"/>
    </xf>
    <xf numFmtId="56" fontId="4" fillId="0" borderId="82" xfId="0" applyNumberFormat="1" applyFont="1" applyBorder="1">
      <alignment vertical="center"/>
    </xf>
    <xf numFmtId="56" fontId="4" fillId="0" borderId="83" xfId="0" applyNumberFormat="1" applyFont="1" applyBorder="1">
      <alignment vertical="center"/>
    </xf>
    <xf numFmtId="56" fontId="4" fillId="0" borderId="86" xfId="0" applyNumberFormat="1" applyFont="1" applyBorder="1">
      <alignment vertical="center"/>
    </xf>
    <xf numFmtId="56" fontId="4" fillId="0" borderId="86" xfId="0" applyNumberFormat="1" applyFont="1" applyFill="1" applyBorder="1">
      <alignment vertical="center"/>
    </xf>
    <xf numFmtId="56" fontId="3" fillId="0" borderId="86"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80"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4" fillId="0" borderId="84" xfId="0" applyFont="1" applyBorder="1" applyAlignment="1">
      <alignment horizontal="center" vertical="center"/>
    </xf>
    <xf numFmtId="0" fontId="4" fillId="0" borderId="85" xfId="0" applyFont="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53" xfId="0" applyFill="1" applyBorder="1" applyAlignment="1">
      <alignment horizontal="center" vertical="center"/>
    </xf>
    <xf numFmtId="0" fontId="0" fillId="6" borderId="87"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9" xfId="0" applyFill="1" applyBorder="1" applyAlignment="1">
      <alignment horizontal="center" vertical="center"/>
    </xf>
    <xf numFmtId="0" fontId="0" fillId="6" borderId="79" xfId="0" applyFill="1" applyBorder="1" applyAlignment="1">
      <alignment horizontal="center" vertical="center"/>
    </xf>
    <xf numFmtId="0" fontId="0" fillId="6" borderId="54" xfId="0" applyFill="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73"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1" xfId="0" applyBorder="1" applyAlignment="1">
      <alignment horizontal="center" vertical="center"/>
    </xf>
    <xf numFmtId="0" fontId="0" fillId="0" borderId="52"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0" fillId="0" borderId="74" xfId="0" applyBorder="1" applyAlignment="1">
      <alignment horizontal="center" vertical="center"/>
    </xf>
    <xf numFmtId="0" fontId="0" fillId="0" borderId="61"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CCFFFF"/>
      <color rgb="FF0000FF"/>
      <color rgb="FFFFCCFF"/>
      <color rgb="FF99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0.12672158154859964"/>
          <c:w val="0.81063905473354292"/>
          <c:h val="0.74224597543099535"/>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国家衛健委発表に基づく感染状況!$W$27:$W$111</c:f>
              <c:numCache>
                <c:formatCode>m"月"d"日"</c:formatCode>
                <c:ptCount val="8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numCache>
            </c:numRef>
          </c:cat>
          <c:val>
            <c:numRef>
              <c:f>国家衛健委発表に基づく感染状況!$X$27:$X$111</c:f>
              <c:numCache>
                <c:formatCode>#,##0_);[Red]\(#,##0\)</c:formatCode>
                <c:ptCount val="85"/>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国家衛健委発表に基づく感染状況!$W$27:$W$111</c:f>
              <c:numCache>
                <c:formatCode>m"月"d"日"</c:formatCode>
                <c:ptCount val="8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numCache>
            </c:numRef>
          </c:cat>
          <c:val>
            <c:numRef>
              <c:f>国家衛健委発表に基づく感染状況!$Y$27:$Y$111</c:f>
              <c:numCache>
                <c:formatCode>General</c:formatCode>
                <c:ptCount val="85"/>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11367521367521365"/>
          <c:y val="0.29859928135012775"/>
          <c:w val="0.22075702075702075"/>
          <c:h val="9.184552919352956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0.11683690280065898"/>
          <c:w val="0.84952803976426028"/>
          <c:h val="0.75501407464099934"/>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国家衛健委発表に基づく感染状況!$Z$27:$Z$111</c:f>
              <c:numCache>
                <c:formatCode>m"月"d"日"</c:formatCode>
                <c:ptCount val="8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numCache>
            </c:numRef>
          </c:cat>
          <c:val>
            <c:numRef>
              <c:f>国家衛健委発表に基づく感染状況!$AA$27:$AA$111</c:f>
              <c:numCache>
                <c:formatCode>General</c:formatCode>
                <c:ptCount val="85"/>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国家衛健委発表に基づく感染状況!$Z$27:$Z$111</c:f>
              <c:numCache>
                <c:formatCode>m"月"d"日"</c:formatCode>
                <c:ptCount val="8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numCache>
            </c:numRef>
          </c:cat>
          <c:val>
            <c:numRef>
              <c:f>国家衛健委発表に基づく感染状況!$AB$27:$AB$111</c:f>
              <c:numCache>
                <c:formatCode>General</c:formatCode>
                <c:ptCount val="85"/>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11074481074481073"/>
          <c:y val="0.23599631594650339"/>
          <c:w val="0.25347985347985352"/>
          <c:h val="0.1050251008574504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95250</xdr:rowOff>
    </xdr:from>
    <xdr:to>
      <xdr:col>8</xdr:col>
      <xdr:colOff>577850</xdr:colOff>
      <xdr:row>18</xdr:row>
      <xdr:rowOff>63500</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590550</xdr:colOff>
      <xdr:row>1</xdr:row>
      <xdr:rowOff>88900</xdr:rowOff>
    </xdr:from>
    <xdr:to>
      <xdr:col>16</xdr:col>
      <xdr:colOff>508000</xdr:colOff>
      <xdr:row>18</xdr:row>
      <xdr:rowOff>57150</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B1:AB120"/>
  <sheetViews>
    <sheetView tabSelected="1" workbookViewId="0">
      <pane xSplit="2" ySplit="5" topLeftCell="C106" activePane="bottomRight" state="frozen"/>
      <selection pane="topRight" activeCell="C1" sqref="C1"/>
      <selection pane="bottomLeft" activeCell="A8" sqref="A8"/>
      <selection pane="bottomRight" activeCell="B116" sqref="B116"/>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7.83203125" bestFit="1" customWidth="1"/>
    <col min="24" max="24" width="5.6640625" customWidth="1"/>
    <col min="25" max="25" width="6.83203125" customWidth="1"/>
    <col min="26" max="26" width="7.83203125" bestFit="1" customWidth="1"/>
    <col min="27" max="28" width="4.75" customWidth="1"/>
  </cols>
  <sheetData>
    <row r="1" spans="2:21" ht="26.5" x14ac:dyDescent="0.55000000000000004">
      <c r="B1" s="130"/>
      <c r="C1" s="235" t="s">
        <v>78</v>
      </c>
      <c r="D1" s="235"/>
      <c r="E1" s="235"/>
      <c r="F1" s="235"/>
      <c r="G1" s="235"/>
      <c r="H1" s="235"/>
      <c r="I1" s="235"/>
      <c r="J1" s="235"/>
      <c r="K1" s="235"/>
      <c r="L1" s="235"/>
      <c r="M1" s="235"/>
      <c r="N1" s="235"/>
      <c r="O1" s="235"/>
      <c r="P1" s="87"/>
      <c r="Q1" s="87"/>
      <c r="R1" s="87"/>
      <c r="S1" s="87"/>
      <c r="T1" s="87"/>
      <c r="U1" s="86">
        <v>43932</v>
      </c>
    </row>
    <row r="2" spans="2:21" ht="13" customHeight="1" x14ac:dyDescent="0.55000000000000004">
      <c r="E2" s="113" t="s">
        <v>125</v>
      </c>
      <c r="F2" s="114"/>
      <c r="G2" s="113"/>
      <c r="H2" s="114"/>
      <c r="I2" s="114"/>
      <c r="J2" s="114"/>
      <c r="U2" s="72" t="s">
        <v>77</v>
      </c>
    </row>
    <row r="3" spans="2:21" ht="5.5" customHeight="1" thickBot="1" x14ac:dyDescent="0.6"/>
    <row r="4" spans="2:21" x14ac:dyDescent="0.55000000000000004">
      <c r="B4" s="62" t="s">
        <v>3</v>
      </c>
      <c r="C4" s="242" t="s">
        <v>72</v>
      </c>
      <c r="D4" s="243"/>
      <c r="E4" s="243"/>
      <c r="F4" s="253"/>
      <c r="G4" s="242" t="s">
        <v>68</v>
      </c>
      <c r="H4" s="243"/>
      <c r="I4" s="248" t="s">
        <v>87</v>
      </c>
      <c r="J4" s="244" t="s">
        <v>71</v>
      </c>
      <c r="K4" s="245"/>
      <c r="L4" s="246" t="s">
        <v>70</v>
      </c>
      <c r="M4" s="247"/>
      <c r="N4" s="236" t="s">
        <v>73</v>
      </c>
      <c r="O4" s="237"/>
      <c r="P4" s="250" t="s">
        <v>92</v>
      </c>
      <c r="Q4" s="251"/>
      <c r="R4" s="250" t="s">
        <v>88</v>
      </c>
      <c r="S4" s="251"/>
      <c r="T4" s="252"/>
      <c r="U4" s="238" t="s">
        <v>75</v>
      </c>
    </row>
    <row r="5" spans="2:21" ht="18.5" customHeight="1" thickBot="1" x14ac:dyDescent="0.6">
      <c r="B5" s="63" t="s">
        <v>76</v>
      </c>
      <c r="C5" s="240" t="s">
        <v>69</v>
      </c>
      <c r="D5" s="241"/>
      <c r="E5" s="92" t="s">
        <v>9</v>
      </c>
      <c r="F5" s="71" t="s">
        <v>86</v>
      </c>
      <c r="G5" s="69" t="s">
        <v>69</v>
      </c>
      <c r="H5" s="70" t="s">
        <v>9</v>
      </c>
      <c r="I5" s="249"/>
      <c r="J5" s="69" t="s">
        <v>69</v>
      </c>
      <c r="K5" s="70" t="s">
        <v>74</v>
      </c>
      <c r="L5" s="69" t="s">
        <v>69</v>
      </c>
      <c r="M5" s="70" t="s">
        <v>9</v>
      </c>
      <c r="N5" s="69" t="s">
        <v>69</v>
      </c>
      <c r="O5" s="71" t="s">
        <v>9</v>
      </c>
      <c r="P5" s="88" t="s">
        <v>105</v>
      </c>
      <c r="Q5" s="71" t="s">
        <v>9</v>
      </c>
      <c r="R5" s="120" t="s">
        <v>90</v>
      </c>
      <c r="S5" s="68" t="s">
        <v>91</v>
      </c>
      <c r="T5" s="68" t="s">
        <v>89</v>
      </c>
      <c r="U5" s="239"/>
    </row>
    <row r="6" spans="2:21" x14ac:dyDescent="0.55000000000000004">
      <c r="B6" s="64"/>
      <c r="C6" s="217"/>
      <c r="D6" s="218"/>
      <c r="E6" s="219"/>
      <c r="F6" s="220"/>
      <c r="G6" s="217"/>
      <c r="H6" s="219"/>
      <c r="I6" s="220"/>
      <c r="J6" s="217"/>
      <c r="K6" s="219"/>
      <c r="L6" s="217"/>
      <c r="M6" s="219"/>
      <c r="N6" s="217"/>
      <c r="O6" s="220"/>
      <c r="P6" s="221"/>
      <c r="Q6" s="220"/>
      <c r="R6" s="217"/>
      <c r="S6" s="220"/>
      <c r="T6" s="220"/>
      <c r="U6" s="65"/>
    </row>
    <row r="7" spans="2:21" x14ac:dyDescent="0.55000000000000004">
      <c r="B7" s="76">
        <v>43830</v>
      </c>
      <c r="C7" s="217"/>
      <c r="D7" s="218"/>
      <c r="E7" s="219"/>
      <c r="F7" s="220"/>
      <c r="G7" s="217"/>
      <c r="H7" s="219">
        <v>27</v>
      </c>
      <c r="I7" s="220"/>
      <c r="J7" s="217"/>
      <c r="K7" s="219">
        <v>7</v>
      </c>
      <c r="L7" s="217"/>
      <c r="M7" s="219"/>
      <c r="N7" s="217"/>
      <c r="O7" s="220"/>
      <c r="P7" s="221"/>
      <c r="Q7" s="220"/>
      <c r="R7" s="217"/>
      <c r="S7" s="220"/>
      <c r="T7" s="220"/>
      <c r="U7" s="65" t="s">
        <v>151</v>
      </c>
    </row>
    <row r="8" spans="2:21" x14ac:dyDescent="0.55000000000000004">
      <c r="B8" s="215">
        <v>43831</v>
      </c>
      <c r="C8" s="217"/>
      <c r="D8" s="218"/>
      <c r="E8" s="219"/>
      <c r="F8" s="220"/>
      <c r="G8" s="217"/>
      <c r="H8" s="219"/>
      <c r="I8" s="220"/>
      <c r="J8" s="217"/>
      <c r="K8" s="219"/>
      <c r="L8" s="217"/>
      <c r="M8" s="219"/>
      <c r="N8" s="217"/>
      <c r="O8" s="220"/>
      <c r="P8" s="221"/>
      <c r="Q8" s="220"/>
      <c r="R8" s="217"/>
      <c r="S8" s="220"/>
      <c r="T8" s="220"/>
      <c r="U8" s="65"/>
    </row>
    <row r="9" spans="2:21" x14ac:dyDescent="0.55000000000000004">
      <c r="B9" s="76">
        <v>43832</v>
      </c>
      <c r="C9" s="217"/>
      <c r="D9" s="218"/>
      <c r="E9" s="219"/>
      <c r="F9" s="220"/>
      <c r="G9" s="217"/>
      <c r="H9" s="219"/>
      <c r="I9" s="220"/>
      <c r="J9" s="217"/>
      <c r="K9" s="219"/>
      <c r="L9" s="217"/>
      <c r="M9" s="219"/>
      <c r="N9" s="217"/>
      <c r="O9" s="220"/>
      <c r="P9" s="221"/>
      <c r="Q9" s="220"/>
      <c r="R9" s="217"/>
      <c r="S9" s="220"/>
      <c r="T9" s="220"/>
      <c r="U9" s="65"/>
    </row>
    <row r="10" spans="2:21" x14ac:dyDescent="0.55000000000000004">
      <c r="B10" s="215">
        <v>43833</v>
      </c>
      <c r="C10" s="217"/>
      <c r="D10" s="218"/>
      <c r="E10" s="219"/>
      <c r="F10" s="220"/>
      <c r="G10" s="217">
        <v>0</v>
      </c>
      <c r="H10" s="219">
        <v>44</v>
      </c>
      <c r="I10" s="220"/>
      <c r="J10" s="217"/>
      <c r="K10" s="219">
        <v>11</v>
      </c>
      <c r="L10" s="217"/>
      <c r="M10" s="219"/>
      <c r="N10" s="217"/>
      <c r="O10" s="220"/>
      <c r="P10" s="221"/>
      <c r="Q10" s="220">
        <v>121</v>
      </c>
      <c r="R10" s="217"/>
      <c r="S10" s="220"/>
      <c r="T10" s="220"/>
      <c r="U10" s="65" t="s">
        <v>150</v>
      </c>
    </row>
    <row r="11" spans="2:21" x14ac:dyDescent="0.55000000000000004">
      <c r="B11" s="76">
        <v>43834</v>
      </c>
      <c r="C11" s="217"/>
      <c r="D11" s="218"/>
      <c r="E11" s="219"/>
      <c r="F11" s="220"/>
      <c r="G11" s="217">
        <v>0</v>
      </c>
      <c r="H11" s="219"/>
      <c r="I11" s="220"/>
      <c r="J11" s="217"/>
      <c r="K11" s="219"/>
      <c r="L11" s="217"/>
      <c r="M11" s="219"/>
      <c r="N11" s="217"/>
      <c r="O11" s="220"/>
      <c r="P11" s="221"/>
      <c r="Q11" s="220"/>
      <c r="R11" s="217"/>
      <c r="S11" s="220"/>
      <c r="T11" s="220"/>
      <c r="U11" s="65"/>
    </row>
    <row r="12" spans="2:21" x14ac:dyDescent="0.55000000000000004">
      <c r="B12" s="216">
        <v>43835</v>
      </c>
      <c r="C12" s="217"/>
      <c r="D12" s="218"/>
      <c r="E12" s="219"/>
      <c r="F12" s="220"/>
      <c r="G12" s="217">
        <v>0</v>
      </c>
      <c r="H12" s="219">
        <v>59</v>
      </c>
      <c r="I12" s="220"/>
      <c r="J12" s="217"/>
      <c r="K12" s="219"/>
      <c r="L12" s="217"/>
      <c r="M12" s="219">
        <v>0</v>
      </c>
      <c r="N12" s="217"/>
      <c r="O12" s="220"/>
      <c r="P12" s="221"/>
      <c r="Q12" s="220">
        <v>163</v>
      </c>
      <c r="R12" s="217"/>
      <c r="S12" s="220"/>
      <c r="T12" s="220"/>
      <c r="U12" s="65" t="s">
        <v>150</v>
      </c>
    </row>
    <row r="13" spans="2:21" x14ac:dyDescent="0.55000000000000004">
      <c r="B13" s="76">
        <v>43836</v>
      </c>
      <c r="C13" s="217"/>
      <c r="D13" s="218"/>
      <c r="E13" s="219"/>
      <c r="F13" s="220"/>
      <c r="G13" s="217">
        <v>0</v>
      </c>
      <c r="H13" s="219"/>
      <c r="I13" s="220"/>
      <c r="J13" s="217"/>
      <c r="K13" s="219"/>
      <c r="L13" s="217"/>
      <c r="M13" s="219"/>
      <c r="N13" s="217"/>
      <c r="O13" s="220"/>
      <c r="P13" s="221"/>
      <c r="Q13" s="220"/>
      <c r="R13" s="217"/>
      <c r="S13" s="220"/>
      <c r="T13" s="220"/>
      <c r="U13" s="65"/>
    </row>
    <row r="14" spans="2:21" x14ac:dyDescent="0.55000000000000004">
      <c r="B14" s="75">
        <v>43837</v>
      </c>
      <c r="C14" s="203"/>
      <c r="D14" s="204"/>
      <c r="E14" s="205"/>
      <c r="F14" s="206"/>
      <c r="G14" s="217">
        <v>0</v>
      </c>
      <c r="H14" s="205"/>
      <c r="I14" s="208"/>
      <c r="J14" s="203"/>
      <c r="K14" s="209"/>
      <c r="L14" s="207"/>
      <c r="M14" s="205"/>
      <c r="N14" s="203"/>
      <c r="O14" s="206"/>
      <c r="P14" s="210"/>
      <c r="Q14" s="206"/>
      <c r="R14" s="203"/>
      <c r="S14" s="206"/>
      <c r="T14" s="206"/>
      <c r="U14" s="65"/>
    </row>
    <row r="15" spans="2:21" x14ac:dyDescent="0.55000000000000004">
      <c r="B15" s="76">
        <v>43838</v>
      </c>
      <c r="C15" s="203"/>
      <c r="D15" s="204"/>
      <c r="E15" s="205"/>
      <c r="F15" s="206"/>
      <c r="G15" s="217">
        <v>0</v>
      </c>
      <c r="H15" s="205"/>
      <c r="I15" s="208"/>
      <c r="J15" s="203"/>
      <c r="K15" s="209"/>
      <c r="L15" s="207"/>
      <c r="M15" s="205"/>
      <c r="N15" s="203"/>
      <c r="O15" s="206"/>
      <c r="P15" s="210"/>
      <c r="Q15" s="206"/>
      <c r="R15" s="203"/>
      <c r="S15" s="206"/>
      <c r="T15" s="206"/>
      <c r="U15" s="65"/>
    </row>
    <row r="16" spans="2:21" x14ac:dyDescent="0.55000000000000004">
      <c r="B16" s="75">
        <v>43839</v>
      </c>
      <c r="C16" s="203"/>
      <c r="D16" s="204"/>
      <c r="E16" s="205"/>
      <c r="F16" s="206"/>
      <c r="G16" s="217">
        <v>0</v>
      </c>
      <c r="H16" s="205"/>
      <c r="I16" s="208"/>
      <c r="J16" s="203"/>
      <c r="K16" s="209"/>
      <c r="L16" s="207">
        <v>1</v>
      </c>
      <c r="M16" s="205"/>
      <c r="N16" s="203"/>
      <c r="O16" s="206"/>
      <c r="P16" s="210"/>
      <c r="Q16" s="206"/>
      <c r="R16" s="203"/>
      <c r="S16" s="206"/>
      <c r="T16" s="206"/>
      <c r="U16" s="65"/>
    </row>
    <row r="17" spans="2:28" x14ac:dyDescent="0.55000000000000004">
      <c r="B17" s="76">
        <v>43840</v>
      </c>
      <c r="C17" s="203"/>
      <c r="D17" s="204"/>
      <c r="E17" s="205"/>
      <c r="F17" s="206"/>
      <c r="G17" s="207"/>
      <c r="H17" s="205"/>
      <c r="I17" s="208"/>
      <c r="J17" s="203"/>
      <c r="K17" s="209"/>
      <c r="L17" s="207"/>
      <c r="M17" s="205"/>
      <c r="N17" s="203"/>
      <c r="O17" s="206"/>
      <c r="P17" s="210"/>
      <c r="Q17" s="206"/>
      <c r="R17" s="203"/>
      <c r="S17" s="206"/>
      <c r="T17" s="206"/>
      <c r="U17" s="65"/>
    </row>
    <row r="18" spans="2:28" x14ac:dyDescent="0.55000000000000004">
      <c r="B18" s="75">
        <v>43841</v>
      </c>
      <c r="C18" s="203"/>
      <c r="D18" s="204"/>
      <c r="E18" s="205"/>
      <c r="F18" s="206"/>
      <c r="G18" s="207"/>
      <c r="H18" s="205"/>
      <c r="I18" s="208"/>
      <c r="J18" s="203"/>
      <c r="K18" s="209"/>
      <c r="L18" s="207"/>
      <c r="M18" s="205"/>
      <c r="N18" s="203"/>
      <c r="O18" s="206"/>
      <c r="P18" s="210"/>
      <c r="Q18" s="206"/>
      <c r="R18" s="203"/>
      <c r="S18" s="206"/>
      <c r="T18" s="206"/>
      <c r="U18" s="65"/>
    </row>
    <row r="19" spans="2:28" x14ac:dyDescent="0.55000000000000004">
      <c r="B19" s="76">
        <v>43842</v>
      </c>
      <c r="C19" s="203"/>
      <c r="D19" s="204"/>
      <c r="E19" s="205"/>
      <c r="F19" s="206"/>
      <c r="G19" s="207"/>
      <c r="H19" s="205"/>
      <c r="I19" s="208"/>
      <c r="J19" s="203"/>
      <c r="K19" s="209"/>
      <c r="L19" s="207"/>
      <c r="M19" s="205"/>
      <c r="N19" s="203"/>
      <c r="O19" s="206"/>
      <c r="P19" s="210"/>
      <c r="Q19" s="206"/>
      <c r="R19" s="203"/>
      <c r="S19" s="206"/>
      <c r="T19" s="206"/>
      <c r="U19" s="65"/>
    </row>
    <row r="20" spans="2:28" x14ac:dyDescent="0.55000000000000004">
      <c r="B20" s="75">
        <v>43843</v>
      </c>
      <c r="C20" s="203"/>
      <c r="D20" s="204"/>
      <c r="E20" s="219"/>
      <c r="F20" s="220"/>
      <c r="G20" s="217"/>
      <c r="H20" s="219"/>
      <c r="I20" s="220"/>
      <c r="J20" s="217"/>
      <c r="K20" s="219"/>
      <c r="L20" s="217"/>
      <c r="M20" s="219"/>
      <c r="N20" s="217"/>
      <c r="O20" s="220"/>
      <c r="P20" s="221"/>
      <c r="Q20" s="220"/>
      <c r="R20" s="217"/>
      <c r="S20" s="220"/>
      <c r="T20" s="220"/>
      <c r="U20" s="65"/>
    </row>
    <row r="21" spans="2:28" x14ac:dyDescent="0.55000000000000004">
      <c r="B21" s="76">
        <v>43844</v>
      </c>
      <c r="C21" s="203"/>
      <c r="D21" s="204"/>
      <c r="E21" s="219"/>
      <c r="F21" s="220"/>
      <c r="G21" s="217"/>
      <c r="H21" s="219">
        <v>41</v>
      </c>
      <c r="I21" s="220"/>
      <c r="J21" s="217"/>
      <c r="K21" s="219">
        <v>6</v>
      </c>
      <c r="L21" s="217"/>
      <c r="M21" s="219">
        <v>1</v>
      </c>
      <c r="N21" s="217"/>
      <c r="O21" s="220">
        <v>7</v>
      </c>
      <c r="P21" s="221"/>
      <c r="Q21" s="220">
        <v>763</v>
      </c>
      <c r="R21" s="217"/>
      <c r="S21" s="220">
        <v>450</v>
      </c>
      <c r="T21" s="223">
        <v>313</v>
      </c>
      <c r="U21" s="65"/>
    </row>
    <row r="22" spans="2:28" x14ac:dyDescent="0.55000000000000004">
      <c r="B22" s="75">
        <v>43845</v>
      </c>
      <c r="C22" s="203"/>
      <c r="D22" s="204"/>
      <c r="E22" s="219"/>
      <c r="F22" s="220"/>
      <c r="G22" s="217">
        <v>0</v>
      </c>
      <c r="H22" s="224">
        <f>+H21+G22</f>
        <v>41</v>
      </c>
      <c r="I22" s="220"/>
      <c r="J22" s="217"/>
      <c r="K22" s="219"/>
      <c r="L22" s="217">
        <v>1</v>
      </c>
      <c r="M22" s="225">
        <f t="shared" ref="M22:M23" si="0">+M21+L22</f>
        <v>2</v>
      </c>
      <c r="N22" s="217">
        <v>5</v>
      </c>
      <c r="O22" s="220">
        <f>+O21+N22</f>
        <v>12</v>
      </c>
      <c r="P22" s="221">
        <v>0</v>
      </c>
      <c r="Q22" s="225">
        <f>+Q21+P22</f>
        <v>763</v>
      </c>
      <c r="R22" s="226">
        <f>+S22-S21</f>
        <v>194</v>
      </c>
      <c r="S22" s="220">
        <v>644</v>
      </c>
      <c r="T22" s="223">
        <v>119</v>
      </c>
      <c r="U22" s="65" t="s">
        <v>152</v>
      </c>
    </row>
    <row r="23" spans="2:28" x14ac:dyDescent="0.55000000000000004">
      <c r="B23" s="222">
        <v>43846</v>
      </c>
      <c r="C23" s="203"/>
      <c r="D23" s="204"/>
      <c r="E23" s="219"/>
      <c r="F23" s="220"/>
      <c r="G23" s="217">
        <v>4</v>
      </c>
      <c r="H23" s="224">
        <f>+H22+G23</f>
        <v>45</v>
      </c>
      <c r="I23" s="220"/>
      <c r="J23" s="217"/>
      <c r="K23" s="219">
        <v>5</v>
      </c>
      <c r="L23" s="217">
        <v>0</v>
      </c>
      <c r="M23" s="225">
        <f t="shared" si="0"/>
        <v>2</v>
      </c>
      <c r="N23" s="217">
        <v>3</v>
      </c>
      <c r="O23" s="225">
        <f>+O22+N23</f>
        <v>15</v>
      </c>
      <c r="P23" s="221">
        <v>0</v>
      </c>
      <c r="Q23" s="225">
        <f>+Q22+P23</f>
        <v>763</v>
      </c>
      <c r="R23" s="226">
        <f>+S23-S22</f>
        <v>21</v>
      </c>
      <c r="S23" s="220">
        <v>665</v>
      </c>
      <c r="T23" s="223">
        <v>98</v>
      </c>
      <c r="U23" s="65" t="s">
        <v>154</v>
      </c>
    </row>
    <row r="24" spans="2:28" x14ac:dyDescent="0.55000000000000004">
      <c r="B24" s="75">
        <v>43847</v>
      </c>
      <c r="C24" s="203"/>
      <c r="D24" s="204"/>
      <c r="E24" s="219"/>
      <c r="F24" s="220"/>
      <c r="G24" s="217">
        <v>17</v>
      </c>
      <c r="H24" s="224">
        <f>+H23+G24</f>
        <v>62</v>
      </c>
      <c r="I24" s="220"/>
      <c r="J24" s="217">
        <v>3</v>
      </c>
      <c r="K24" s="225">
        <f>+K23+J24</f>
        <v>8</v>
      </c>
      <c r="L24" s="217">
        <v>0</v>
      </c>
      <c r="M24" s="225">
        <f t="shared" ref="M24:M26" si="1">+M23+L24</f>
        <v>2</v>
      </c>
      <c r="N24" s="217">
        <v>4</v>
      </c>
      <c r="O24" s="225">
        <f>+O23+N24</f>
        <v>19</v>
      </c>
      <c r="P24" s="221">
        <v>0</v>
      </c>
      <c r="Q24" s="225">
        <f>+Q23+P24</f>
        <v>763</v>
      </c>
      <c r="R24" s="226">
        <f>+S24-S23</f>
        <v>16</v>
      </c>
      <c r="S24" s="223">
        <v>681</v>
      </c>
      <c r="T24" s="225">
        <f>+T23-R24</f>
        <v>82</v>
      </c>
      <c r="U24" s="65" t="s">
        <v>153</v>
      </c>
    </row>
    <row r="25" spans="2:28" x14ac:dyDescent="0.55000000000000004">
      <c r="B25" s="76">
        <v>43848</v>
      </c>
      <c r="C25" s="203"/>
      <c r="D25" s="204"/>
      <c r="E25" s="219"/>
      <c r="F25" s="220"/>
      <c r="G25" s="217">
        <v>59</v>
      </c>
      <c r="H25" s="224">
        <f>+H24+G25</f>
        <v>121</v>
      </c>
      <c r="I25" s="220"/>
      <c r="J25" s="217"/>
      <c r="K25" s="219"/>
      <c r="L25" s="217">
        <v>0</v>
      </c>
      <c r="M25" s="225">
        <f t="shared" si="1"/>
        <v>2</v>
      </c>
      <c r="N25" s="217">
        <v>5</v>
      </c>
      <c r="O25" s="225">
        <f>+O24+N25</f>
        <v>24</v>
      </c>
      <c r="P25" s="221"/>
      <c r="Q25" s="220"/>
      <c r="R25" s="217"/>
      <c r="S25" s="220"/>
      <c r="T25" s="220"/>
      <c r="U25" s="65" t="s">
        <v>155</v>
      </c>
    </row>
    <row r="26" spans="2:28" x14ac:dyDescent="0.55000000000000004">
      <c r="B26" s="75">
        <v>43849</v>
      </c>
      <c r="C26" s="211"/>
      <c r="D26" s="212"/>
      <c r="E26" s="227"/>
      <c r="F26" s="228"/>
      <c r="G26" s="229">
        <v>77</v>
      </c>
      <c r="H26" s="224">
        <f>+H25+G26</f>
        <v>198</v>
      </c>
      <c r="I26" s="230">
        <v>169</v>
      </c>
      <c r="J26" s="229">
        <v>1</v>
      </c>
      <c r="K26" s="223">
        <v>44</v>
      </c>
      <c r="L26" s="229">
        <v>2</v>
      </c>
      <c r="M26" s="225">
        <f t="shared" si="1"/>
        <v>4</v>
      </c>
      <c r="N26" s="229">
        <v>1</v>
      </c>
      <c r="O26" s="225">
        <f>+O25+N26</f>
        <v>25</v>
      </c>
      <c r="P26" s="231"/>
      <c r="Q26" s="230">
        <v>817</v>
      </c>
      <c r="R26" s="229"/>
      <c r="S26" s="230">
        <v>727</v>
      </c>
      <c r="T26" s="230">
        <v>90</v>
      </c>
      <c r="U26" s="65" t="s">
        <v>155</v>
      </c>
      <c r="X26" s="98" t="s">
        <v>117</v>
      </c>
      <c r="Y26" s="98" t="s">
        <v>118</v>
      </c>
      <c r="Z26" s="98"/>
      <c r="AA26" s="98" t="s">
        <v>115</v>
      </c>
      <c r="AB26" s="98" t="s">
        <v>116</v>
      </c>
    </row>
    <row r="27" spans="2:28" s="98" customFormat="1" x14ac:dyDescent="0.55000000000000004">
      <c r="B27" s="76">
        <v>43850</v>
      </c>
      <c r="C27" s="73">
        <v>27</v>
      </c>
      <c r="D27" s="105"/>
      <c r="E27" s="232">
        <v>54</v>
      </c>
      <c r="F27" s="106"/>
      <c r="G27" s="73">
        <v>77</v>
      </c>
      <c r="H27" s="232">
        <v>291</v>
      </c>
      <c r="I27" s="106"/>
      <c r="J27" s="73"/>
      <c r="K27" s="74"/>
      <c r="L27" s="73"/>
      <c r="M27" s="74"/>
      <c r="N27" s="73"/>
      <c r="O27" s="106"/>
      <c r="P27" s="213"/>
      <c r="Q27" s="106"/>
      <c r="R27" s="73"/>
      <c r="S27" s="106"/>
      <c r="T27" s="106"/>
      <c r="U27" s="97" t="s">
        <v>156</v>
      </c>
      <c r="W27" s="122">
        <f t="shared" ref="W27:W30" si="2">+B27</f>
        <v>43850</v>
      </c>
      <c r="X27" s="123">
        <f>+G27</f>
        <v>77</v>
      </c>
      <c r="Y27" s="98">
        <f>+H27</f>
        <v>291</v>
      </c>
      <c r="Z27" s="124">
        <f>+B27</f>
        <v>43850</v>
      </c>
      <c r="AA27" s="98">
        <f>+L27</f>
        <v>0</v>
      </c>
      <c r="AB27" s="98">
        <f>+M27</f>
        <v>0</v>
      </c>
    </row>
    <row r="28" spans="2:28" s="98"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4"/>
      <c r="Q28" s="85"/>
      <c r="R28" s="54"/>
      <c r="S28" s="85"/>
      <c r="T28" s="85"/>
      <c r="U28" s="100" t="s">
        <v>95</v>
      </c>
      <c r="W28" s="122">
        <f t="shared" si="2"/>
        <v>43851</v>
      </c>
      <c r="X28" s="123">
        <f t="shared" ref="X28:X55" si="3">+G28</f>
        <v>149</v>
      </c>
      <c r="Y28" s="98">
        <f t="shared" ref="Y28:Y54" si="4">+H28</f>
        <v>37</v>
      </c>
      <c r="Z28" s="124">
        <f>+B28</f>
        <v>43851</v>
      </c>
      <c r="AA28" s="98">
        <f t="shared" ref="AA28:AA54" si="5">+L28</f>
        <v>3</v>
      </c>
      <c r="AB28" s="98">
        <f t="shared" ref="AB28:AB54" si="6">+M28</f>
        <v>9</v>
      </c>
    </row>
    <row r="29" spans="2:28" s="107" customFormat="1" ht="36" x14ac:dyDescent="0.55000000000000004">
      <c r="B29" s="76">
        <v>43852</v>
      </c>
      <c r="C29" s="54">
        <v>257</v>
      </c>
      <c r="D29" s="214"/>
      <c r="E29" s="51">
        <v>393</v>
      </c>
      <c r="F29" s="57"/>
      <c r="G29" s="52">
        <v>131</v>
      </c>
      <c r="H29" s="55">
        <v>571</v>
      </c>
      <c r="I29" s="57"/>
      <c r="J29" s="48"/>
      <c r="K29" s="55">
        <v>95</v>
      </c>
      <c r="L29" s="48">
        <v>8</v>
      </c>
      <c r="M29" s="56">
        <f t="shared" ref="M29:M40" si="7">+L29+M28</f>
        <v>17</v>
      </c>
      <c r="N29" s="48"/>
      <c r="O29" s="57"/>
      <c r="P29" s="99"/>
      <c r="Q29" s="90">
        <v>5897</v>
      </c>
      <c r="R29" s="48"/>
      <c r="S29" s="85">
        <v>969</v>
      </c>
      <c r="T29" s="90">
        <v>4928</v>
      </c>
      <c r="U29" s="102" t="s">
        <v>94</v>
      </c>
      <c r="W29" s="122">
        <f t="shared" si="2"/>
        <v>43852</v>
      </c>
      <c r="X29" s="123">
        <f t="shared" si="3"/>
        <v>131</v>
      </c>
      <c r="Y29" s="98">
        <f t="shared" si="4"/>
        <v>571</v>
      </c>
      <c r="Z29" s="124">
        <f>+B29</f>
        <v>43852</v>
      </c>
      <c r="AA29" s="98">
        <f t="shared" si="5"/>
        <v>8</v>
      </c>
      <c r="AB29" s="98">
        <f t="shared" si="6"/>
        <v>17</v>
      </c>
    </row>
    <row r="30" spans="2:28" s="98" customFormat="1" x14ac:dyDescent="0.55000000000000004">
      <c r="B30" s="76">
        <v>43853</v>
      </c>
      <c r="C30" s="48">
        <v>680</v>
      </c>
      <c r="D30" s="49"/>
      <c r="E30" s="53">
        <v>1072</v>
      </c>
      <c r="F30" s="90"/>
      <c r="G30" s="48">
        <v>259</v>
      </c>
      <c r="H30" s="56">
        <f>+H29+G30</f>
        <v>830</v>
      </c>
      <c r="I30" s="58"/>
      <c r="J30" s="48"/>
      <c r="K30" s="55">
        <v>177</v>
      </c>
      <c r="L30" s="48">
        <v>8</v>
      </c>
      <c r="M30" s="56">
        <f t="shared" si="7"/>
        <v>25</v>
      </c>
      <c r="N30" s="48">
        <v>6</v>
      </c>
      <c r="O30" s="57">
        <v>34</v>
      </c>
      <c r="P30" s="112">
        <f>+Q30-Q29</f>
        <v>3610</v>
      </c>
      <c r="Q30" s="90">
        <v>9507</v>
      </c>
      <c r="R30" s="48"/>
      <c r="S30" s="85">
        <v>1087</v>
      </c>
      <c r="T30" s="90">
        <v>8420</v>
      </c>
      <c r="U30" s="101" t="s">
        <v>93</v>
      </c>
      <c r="W30" s="122">
        <f t="shared" si="2"/>
        <v>43853</v>
      </c>
      <c r="X30" s="123">
        <f t="shared" si="3"/>
        <v>259</v>
      </c>
      <c r="Y30" s="98">
        <f t="shared" si="4"/>
        <v>830</v>
      </c>
      <c r="Z30" s="124">
        <f t="shared" ref="Z30:Z54" si="8">+B30</f>
        <v>43853</v>
      </c>
      <c r="AA30" s="98">
        <f t="shared" si="5"/>
        <v>8</v>
      </c>
      <c r="AB30" s="98">
        <f t="shared" si="6"/>
        <v>25</v>
      </c>
    </row>
    <row r="31" spans="2:28" s="98" customFormat="1" x14ac:dyDescent="0.55000000000000004">
      <c r="B31" s="76">
        <v>43854</v>
      </c>
      <c r="C31" s="48">
        <v>1118</v>
      </c>
      <c r="D31" s="49"/>
      <c r="E31" s="53">
        <v>1965</v>
      </c>
      <c r="F31" s="90"/>
      <c r="G31" s="48">
        <v>444</v>
      </c>
      <c r="H31" s="51">
        <v>1287</v>
      </c>
      <c r="I31" s="50"/>
      <c r="J31" s="48"/>
      <c r="K31" s="55"/>
      <c r="L31" s="48">
        <v>16</v>
      </c>
      <c r="M31" s="56">
        <f t="shared" si="7"/>
        <v>41</v>
      </c>
      <c r="N31" s="48">
        <v>11</v>
      </c>
      <c r="O31" s="50">
        <v>38</v>
      </c>
      <c r="P31" s="112">
        <f t="shared" ref="P31:P73" si="9">+Q31-Q30</f>
        <v>5690</v>
      </c>
      <c r="Q31" s="91">
        <v>15197</v>
      </c>
      <c r="R31" s="52">
        <v>1230</v>
      </c>
      <c r="S31" s="118"/>
      <c r="T31" s="91">
        <v>13967</v>
      </c>
      <c r="U31" s="97"/>
      <c r="W31" s="122">
        <f>+B31</f>
        <v>43854</v>
      </c>
      <c r="X31" s="123">
        <f t="shared" si="3"/>
        <v>444</v>
      </c>
      <c r="Y31" s="98">
        <f t="shared" si="4"/>
        <v>1287</v>
      </c>
      <c r="Z31" s="124">
        <f t="shared" si="8"/>
        <v>43854</v>
      </c>
      <c r="AA31" s="98">
        <f t="shared" si="5"/>
        <v>16</v>
      </c>
      <c r="AB31" s="98">
        <f t="shared" si="6"/>
        <v>41</v>
      </c>
    </row>
    <row r="32" spans="2:28" s="98" customFormat="1" x14ac:dyDescent="0.55000000000000004">
      <c r="B32" s="76">
        <v>43855</v>
      </c>
      <c r="C32" s="48">
        <v>1309</v>
      </c>
      <c r="D32" s="49"/>
      <c r="E32" s="109"/>
      <c r="F32" s="90">
        <v>2684</v>
      </c>
      <c r="G32" s="48">
        <v>688</v>
      </c>
      <c r="H32" s="108">
        <f>+H31+G32</f>
        <v>1975</v>
      </c>
      <c r="I32" s="90"/>
      <c r="J32" s="48">
        <v>87</v>
      </c>
      <c r="K32" s="55">
        <v>324</v>
      </c>
      <c r="L32" s="48">
        <v>15</v>
      </c>
      <c r="M32" s="56">
        <f t="shared" si="7"/>
        <v>56</v>
      </c>
      <c r="N32" s="48">
        <v>11</v>
      </c>
      <c r="O32" s="58">
        <f t="shared" ref="O32:O38" si="10">+N32+O31</f>
        <v>49</v>
      </c>
      <c r="P32" s="112">
        <f t="shared" si="9"/>
        <v>8234</v>
      </c>
      <c r="Q32" s="90">
        <v>23431</v>
      </c>
      <c r="R32" s="48">
        <v>325</v>
      </c>
      <c r="S32" s="119"/>
      <c r="T32" s="90">
        <v>21556</v>
      </c>
      <c r="U32" s="97"/>
      <c r="W32" s="122">
        <f t="shared" ref="W32:W55" si="11">+B32</f>
        <v>43855</v>
      </c>
      <c r="X32" s="123">
        <f t="shared" si="3"/>
        <v>688</v>
      </c>
      <c r="Y32" s="98">
        <f t="shared" si="4"/>
        <v>1975</v>
      </c>
      <c r="Z32" s="124">
        <f t="shared" si="8"/>
        <v>43855</v>
      </c>
      <c r="AA32" s="98">
        <f t="shared" si="5"/>
        <v>15</v>
      </c>
      <c r="AB32" s="98">
        <f t="shared" si="6"/>
        <v>56</v>
      </c>
    </row>
    <row r="33" spans="2:28" s="98" customFormat="1" x14ac:dyDescent="0.55000000000000004">
      <c r="B33" s="76">
        <v>43856</v>
      </c>
      <c r="C33" s="48">
        <v>3806</v>
      </c>
      <c r="D33" s="49"/>
      <c r="E33" s="109"/>
      <c r="F33" s="90">
        <v>5794</v>
      </c>
      <c r="G33" s="48">
        <v>769</v>
      </c>
      <c r="H33" s="56">
        <f>+H32+G33</f>
        <v>2744</v>
      </c>
      <c r="I33" s="90"/>
      <c r="J33" s="59"/>
      <c r="K33" s="55">
        <v>461</v>
      </c>
      <c r="L33" s="48">
        <v>24</v>
      </c>
      <c r="M33" s="56">
        <f t="shared" si="7"/>
        <v>80</v>
      </c>
      <c r="N33" s="48">
        <v>2</v>
      </c>
      <c r="O33" s="58">
        <f t="shared" si="10"/>
        <v>51</v>
      </c>
      <c r="P33" s="112">
        <f t="shared" si="9"/>
        <v>9368</v>
      </c>
      <c r="Q33" s="90">
        <v>32799</v>
      </c>
      <c r="R33" s="48">
        <v>583</v>
      </c>
      <c r="S33" s="119"/>
      <c r="T33" s="90">
        <v>30453</v>
      </c>
      <c r="U33" s="97"/>
      <c r="W33" s="122">
        <f t="shared" si="11"/>
        <v>43856</v>
      </c>
      <c r="X33" s="123">
        <f t="shared" si="3"/>
        <v>769</v>
      </c>
      <c r="Y33" s="98">
        <f t="shared" si="4"/>
        <v>2744</v>
      </c>
      <c r="Z33" s="124">
        <f t="shared" si="8"/>
        <v>43856</v>
      </c>
      <c r="AA33" s="98">
        <f t="shared" si="5"/>
        <v>24</v>
      </c>
      <c r="AB33" s="98">
        <f t="shared" si="6"/>
        <v>80</v>
      </c>
    </row>
    <row r="34" spans="2:28" s="98" customFormat="1" x14ac:dyDescent="0.55000000000000004">
      <c r="B34" s="76">
        <v>43857</v>
      </c>
      <c r="C34" s="48">
        <v>2077</v>
      </c>
      <c r="D34" s="49"/>
      <c r="E34" s="109"/>
      <c r="F34" s="90">
        <v>6973</v>
      </c>
      <c r="G34" s="48">
        <v>1771</v>
      </c>
      <c r="H34" s="56">
        <f>+H33+G34</f>
        <v>4515</v>
      </c>
      <c r="I34" s="90"/>
      <c r="J34" s="48">
        <v>515</v>
      </c>
      <c r="K34" s="56">
        <f t="shared" ref="K34:O91" si="12">+J34+K33</f>
        <v>976</v>
      </c>
      <c r="L34" s="48">
        <v>26</v>
      </c>
      <c r="M34" s="56">
        <f t="shared" si="7"/>
        <v>106</v>
      </c>
      <c r="N34" s="48">
        <v>9</v>
      </c>
      <c r="O34" s="58">
        <f t="shared" si="10"/>
        <v>60</v>
      </c>
      <c r="P34" s="112">
        <f t="shared" si="9"/>
        <v>15034</v>
      </c>
      <c r="Q34" s="90">
        <v>47833</v>
      </c>
      <c r="R34" s="48">
        <v>914</v>
      </c>
      <c r="S34" s="119"/>
      <c r="T34" s="90">
        <v>44132</v>
      </c>
      <c r="U34" s="97"/>
      <c r="W34" s="122">
        <f t="shared" si="11"/>
        <v>43857</v>
      </c>
      <c r="X34" s="123">
        <f t="shared" si="3"/>
        <v>1771</v>
      </c>
      <c r="Y34" s="98">
        <f t="shared" si="4"/>
        <v>4515</v>
      </c>
      <c r="Z34" s="124">
        <f t="shared" si="8"/>
        <v>43857</v>
      </c>
      <c r="AA34" s="98">
        <f t="shared" si="5"/>
        <v>26</v>
      </c>
      <c r="AB34" s="98">
        <f t="shared" si="6"/>
        <v>106</v>
      </c>
    </row>
    <row r="35" spans="2:28" s="98" customFormat="1" x14ac:dyDescent="0.55000000000000004">
      <c r="B35" s="76">
        <v>43858</v>
      </c>
      <c r="C35" s="48">
        <v>3248</v>
      </c>
      <c r="D35" s="49"/>
      <c r="E35" s="109"/>
      <c r="F35" s="90">
        <v>9239</v>
      </c>
      <c r="G35" s="48">
        <v>1459</v>
      </c>
      <c r="H35" s="56">
        <f>+H34+G35</f>
        <v>5974</v>
      </c>
      <c r="I35" s="90"/>
      <c r="J35" s="48">
        <v>263</v>
      </c>
      <c r="K35" s="56">
        <f t="shared" si="12"/>
        <v>1239</v>
      </c>
      <c r="L35" s="48">
        <v>26</v>
      </c>
      <c r="M35" s="56">
        <f t="shared" si="7"/>
        <v>132</v>
      </c>
      <c r="N35" s="48">
        <v>43</v>
      </c>
      <c r="O35" s="58">
        <f t="shared" si="10"/>
        <v>103</v>
      </c>
      <c r="P35" s="112">
        <f t="shared" si="9"/>
        <v>17704</v>
      </c>
      <c r="Q35" s="90">
        <v>65537</v>
      </c>
      <c r="R35" s="48">
        <v>1604</v>
      </c>
      <c r="S35" s="119"/>
      <c r="T35" s="90">
        <v>59990</v>
      </c>
      <c r="U35" s="97"/>
      <c r="W35" s="122">
        <f t="shared" si="11"/>
        <v>43858</v>
      </c>
      <c r="X35" s="123">
        <f t="shared" si="3"/>
        <v>1459</v>
      </c>
      <c r="Y35" s="98">
        <f t="shared" si="4"/>
        <v>5974</v>
      </c>
      <c r="Z35" s="124">
        <f t="shared" si="8"/>
        <v>43858</v>
      </c>
      <c r="AA35" s="98">
        <f t="shared" si="5"/>
        <v>26</v>
      </c>
      <c r="AB35" s="98">
        <f t="shared" si="6"/>
        <v>132</v>
      </c>
    </row>
    <row r="36" spans="2:28" s="98" customFormat="1" x14ac:dyDescent="0.55000000000000004">
      <c r="B36" s="76">
        <v>43859</v>
      </c>
      <c r="C36" s="48">
        <v>4148</v>
      </c>
      <c r="D36" s="49"/>
      <c r="E36" s="109"/>
      <c r="F36" s="90">
        <v>12167</v>
      </c>
      <c r="G36" s="48">
        <v>1737</v>
      </c>
      <c r="H36" s="56">
        <f>+H35+G36</f>
        <v>7711</v>
      </c>
      <c r="I36" s="90"/>
      <c r="J36" s="48">
        <v>131</v>
      </c>
      <c r="K36" s="56">
        <f t="shared" si="12"/>
        <v>1370</v>
      </c>
      <c r="L36" s="48">
        <v>38</v>
      </c>
      <c r="M36" s="56">
        <f t="shared" si="7"/>
        <v>170</v>
      </c>
      <c r="N36" s="48">
        <v>21</v>
      </c>
      <c r="O36" s="58">
        <f t="shared" si="10"/>
        <v>124</v>
      </c>
      <c r="P36" s="112">
        <f t="shared" si="9"/>
        <v>23156</v>
      </c>
      <c r="Q36" s="90">
        <v>88693</v>
      </c>
      <c r="R36" s="48">
        <v>2364</v>
      </c>
      <c r="S36" s="119"/>
      <c r="T36" s="90">
        <v>81947</v>
      </c>
      <c r="U36" s="97"/>
      <c r="W36" s="122">
        <f t="shared" si="11"/>
        <v>43859</v>
      </c>
      <c r="X36" s="123">
        <f t="shared" si="3"/>
        <v>1737</v>
      </c>
      <c r="Y36" s="98">
        <f t="shared" si="4"/>
        <v>7711</v>
      </c>
      <c r="Z36" s="124">
        <f t="shared" si="8"/>
        <v>43859</v>
      </c>
      <c r="AA36" s="98">
        <f t="shared" si="5"/>
        <v>38</v>
      </c>
      <c r="AB36" s="98">
        <f t="shared" si="6"/>
        <v>170</v>
      </c>
    </row>
    <row r="37" spans="2:28" s="98" customFormat="1" x14ac:dyDescent="0.55000000000000004">
      <c r="B37" s="76">
        <v>43860</v>
      </c>
      <c r="C37" s="48">
        <v>4812</v>
      </c>
      <c r="D37" s="49"/>
      <c r="E37" s="109"/>
      <c r="F37" s="90">
        <v>15238</v>
      </c>
      <c r="G37" s="48">
        <v>1982</v>
      </c>
      <c r="H37" s="56">
        <f>+H36+G37-1</f>
        <v>9692</v>
      </c>
      <c r="I37" s="90"/>
      <c r="J37" s="48">
        <v>157</v>
      </c>
      <c r="K37" s="56">
        <f t="shared" si="12"/>
        <v>1527</v>
      </c>
      <c r="L37" s="48">
        <v>43</v>
      </c>
      <c r="M37" s="56">
        <f t="shared" si="7"/>
        <v>213</v>
      </c>
      <c r="N37" s="48">
        <v>47</v>
      </c>
      <c r="O37" s="58">
        <f t="shared" si="10"/>
        <v>171</v>
      </c>
      <c r="P37" s="112">
        <f t="shared" si="9"/>
        <v>24886</v>
      </c>
      <c r="Q37" s="90">
        <v>113579</v>
      </c>
      <c r="R37" s="48">
        <v>4201</v>
      </c>
      <c r="S37" s="119"/>
      <c r="T37" s="90">
        <v>102427</v>
      </c>
      <c r="U37" s="97" t="s">
        <v>81</v>
      </c>
      <c r="W37" s="122">
        <f t="shared" si="11"/>
        <v>43860</v>
      </c>
      <c r="X37" s="123">
        <f t="shared" si="3"/>
        <v>1982</v>
      </c>
      <c r="Y37" s="98">
        <f t="shared" si="4"/>
        <v>9692</v>
      </c>
      <c r="Z37" s="124">
        <f t="shared" si="8"/>
        <v>43860</v>
      </c>
      <c r="AA37" s="98">
        <f t="shared" si="5"/>
        <v>43</v>
      </c>
      <c r="AB37" s="98">
        <f t="shared" si="6"/>
        <v>213</v>
      </c>
    </row>
    <row r="38" spans="2:28" s="98" customFormat="1" x14ac:dyDescent="0.55000000000000004">
      <c r="B38" s="76">
        <v>43861</v>
      </c>
      <c r="C38" s="48">
        <v>5019</v>
      </c>
      <c r="D38" s="49"/>
      <c r="E38" s="109"/>
      <c r="F38" s="90">
        <v>17988</v>
      </c>
      <c r="G38" s="48">
        <v>2102</v>
      </c>
      <c r="H38" s="89">
        <f>+H37+G38-3</f>
        <v>11791</v>
      </c>
      <c r="I38" s="91"/>
      <c r="J38" s="48">
        <v>268</v>
      </c>
      <c r="K38" s="56">
        <f>+J38+K37</f>
        <v>1795</v>
      </c>
      <c r="L38" s="48">
        <v>46</v>
      </c>
      <c r="M38" s="56">
        <f t="shared" si="7"/>
        <v>259</v>
      </c>
      <c r="N38" s="48">
        <v>72</v>
      </c>
      <c r="O38" s="58">
        <f t="shared" si="10"/>
        <v>243</v>
      </c>
      <c r="P38" s="112">
        <f t="shared" si="9"/>
        <v>23408</v>
      </c>
      <c r="Q38" s="90">
        <v>136987</v>
      </c>
      <c r="R38" s="48">
        <v>6509</v>
      </c>
      <c r="S38" s="119"/>
      <c r="T38" s="90">
        <v>118478</v>
      </c>
      <c r="U38" s="100" t="s">
        <v>84</v>
      </c>
      <c r="W38" s="122">
        <f t="shared" si="11"/>
        <v>43861</v>
      </c>
      <c r="X38" s="123">
        <f t="shared" si="3"/>
        <v>2102</v>
      </c>
      <c r="Y38" s="98">
        <f t="shared" si="4"/>
        <v>11791</v>
      </c>
      <c r="Z38" s="124">
        <f t="shared" si="8"/>
        <v>43861</v>
      </c>
      <c r="AA38" s="98">
        <f t="shared" si="5"/>
        <v>46</v>
      </c>
      <c r="AB38" s="98">
        <f t="shared" si="6"/>
        <v>259</v>
      </c>
    </row>
    <row r="39" spans="2:28" s="98" customFormat="1" x14ac:dyDescent="0.55000000000000004">
      <c r="B39" s="103">
        <v>43862</v>
      </c>
      <c r="C39" s="48">
        <v>4562</v>
      </c>
      <c r="D39" s="84"/>
      <c r="E39" s="109"/>
      <c r="F39" s="90">
        <v>19544</v>
      </c>
      <c r="G39" s="48">
        <v>2590</v>
      </c>
      <c r="H39" s="89">
        <f>+H38+G39-1</f>
        <v>14380</v>
      </c>
      <c r="I39" s="91"/>
      <c r="J39" s="48">
        <v>315</v>
      </c>
      <c r="K39" s="56">
        <f t="shared" si="12"/>
        <v>2110</v>
      </c>
      <c r="L39" s="48">
        <v>45</v>
      </c>
      <c r="M39" s="56">
        <f t="shared" si="7"/>
        <v>304</v>
      </c>
      <c r="N39" s="48">
        <v>85</v>
      </c>
      <c r="O39" s="85">
        <v>304</v>
      </c>
      <c r="P39" s="112">
        <f t="shared" si="9"/>
        <v>26857</v>
      </c>
      <c r="Q39" s="91">
        <v>163844</v>
      </c>
      <c r="R39" s="52">
        <v>8044</v>
      </c>
      <c r="S39" s="118"/>
      <c r="T39" s="91">
        <v>137594</v>
      </c>
      <c r="U39" s="97" t="s">
        <v>82</v>
      </c>
      <c r="W39" s="122">
        <f t="shared" si="11"/>
        <v>43862</v>
      </c>
      <c r="X39" s="123">
        <f t="shared" si="3"/>
        <v>2590</v>
      </c>
      <c r="Y39" s="98">
        <f t="shared" si="4"/>
        <v>14380</v>
      </c>
      <c r="Z39" s="124">
        <f t="shared" si="8"/>
        <v>43862</v>
      </c>
      <c r="AA39" s="98">
        <f t="shared" si="5"/>
        <v>45</v>
      </c>
      <c r="AB39" s="98">
        <f t="shared" si="6"/>
        <v>304</v>
      </c>
    </row>
    <row r="40" spans="2:28" s="98" customFormat="1" x14ac:dyDescent="0.55000000000000004">
      <c r="B40" s="103">
        <v>43863</v>
      </c>
      <c r="C40" s="48">
        <v>5173</v>
      </c>
      <c r="D40" s="84"/>
      <c r="E40" s="109"/>
      <c r="F40" s="90">
        <v>21558</v>
      </c>
      <c r="G40" s="48">
        <v>2829</v>
      </c>
      <c r="H40" s="56">
        <f>+H39+G40-3-1</f>
        <v>17205</v>
      </c>
      <c r="I40" s="90"/>
      <c r="J40" s="48">
        <v>186</v>
      </c>
      <c r="K40" s="56">
        <f t="shared" si="12"/>
        <v>2296</v>
      </c>
      <c r="L40" s="48">
        <v>57</v>
      </c>
      <c r="M40" s="56">
        <f t="shared" si="7"/>
        <v>361</v>
      </c>
      <c r="N40" s="48">
        <v>148</v>
      </c>
      <c r="O40" s="85">
        <v>475</v>
      </c>
      <c r="P40" s="112">
        <f t="shared" si="9"/>
        <v>25739</v>
      </c>
      <c r="Q40" s="91">
        <v>189583</v>
      </c>
      <c r="R40" s="52">
        <v>10055</v>
      </c>
      <c r="S40" s="118"/>
      <c r="T40" s="91">
        <v>152700</v>
      </c>
      <c r="U40" s="97" t="s">
        <v>83</v>
      </c>
      <c r="W40" s="122">
        <f t="shared" si="11"/>
        <v>43863</v>
      </c>
      <c r="X40" s="123">
        <f t="shared" si="3"/>
        <v>2829</v>
      </c>
      <c r="Y40" s="98">
        <f t="shared" si="4"/>
        <v>17205</v>
      </c>
      <c r="Z40" s="124">
        <f t="shared" si="8"/>
        <v>43863</v>
      </c>
      <c r="AA40" s="98">
        <f t="shared" si="5"/>
        <v>57</v>
      </c>
      <c r="AB40" s="98">
        <f t="shared" si="6"/>
        <v>361</v>
      </c>
    </row>
    <row r="41" spans="2:28" s="98" customFormat="1" x14ac:dyDescent="0.55000000000000004">
      <c r="B41" s="104">
        <v>43864</v>
      </c>
      <c r="C41" s="48">
        <v>5072</v>
      </c>
      <c r="D41" s="84"/>
      <c r="E41" s="109"/>
      <c r="F41" s="90">
        <v>23214</v>
      </c>
      <c r="G41" s="48">
        <v>3235</v>
      </c>
      <c r="H41" s="56">
        <f>+H40+G41-2</f>
        <v>20438</v>
      </c>
      <c r="I41" s="90"/>
      <c r="J41" s="48">
        <v>492</v>
      </c>
      <c r="K41" s="56">
        <f t="shared" si="12"/>
        <v>2788</v>
      </c>
      <c r="L41" s="48">
        <v>64</v>
      </c>
      <c r="M41" s="56">
        <f t="shared" si="12"/>
        <v>425</v>
      </c>
      <c r="N41" s="48">
        <v>157</v>
      </c>
      <c r="O41" s="56">
        <f t="shared" si="12"/>
        <v>632</v>
      </c>
      <c r="P41" s="112">
        <f t="shared" si="9"/>
        <v>31432</v>
      </c>
      <c r="Q41" s="91">
        <v>221015</v>
      </c>
      <c r="R41" s="48">
        <v>12755</v>
      </c>
      <c r="S41" s="118"/>
      <c r="T41" s="90">
        <v>171329</v>
      </c>
      <c r="U41" s="97"/>
      <c r="W41" s="122">
        <f t="shared" si="11"/>
        <v>43864</v>
      </c>
      <c r="X41" s="123">
        <f t="shared" si="3"/>
        <v>3235</v>
      </c>
      <c r="Y41" s="98">
        <f t="shared" si="4"/>
        <v>20438</v>
      </c>
      <c r="Z41" s="124">
        <f t="shared" si="8"/>
        <v>43864</v>
      </c>
      <c r="AA41" s="98">
        <f t="shared" si="5"/>
        <v>64</v>
      </c>
      <c r="AB41" s="98">
        <f t="shared" si="6"/>
        <v>425</v>
      </c>
    </row>
    <row r="42" spans="2:28" s="98" customFormat="1" x14ac:dyDescent="0.55000000000000004">
      <c r="B42" s="104">
        <v>43865</v>
      </c>
      <c r="C42" s="48">
        <v>3971</v>
      </c>
      <c r="D42" s="84"/>
      <c r="E42" s="110"/>
      <c r="F42" s="90">
        <v>23260</v>
      </c>
      <c r="G42" s="48">
        <v>3887</v>
      </c>
      <c r="H42" s="56">
        <f>+H41+G42-1</f>
        <v>24324</v>
      </c>
      <c r="I42" s="90"/>
      <c r="J42" s="48">
        <v>431</v>
      </c>
      <c r="K42" s="56">
        <f t="shared" si="12"/>
        <v>3219</v>
      </c>
      <c r="L42" s="48">
        <v>65</v>
      </c>
      <c r="M42" s="56">
        <f t="shared" si="12"/>
        <v>490</v>
      </c>
      <c r="N42" s="48">
        <v>262</v>
      </c>
      <c r="O42" s="56">
        <f>+N42+O41-1-1</f>
        <v>892</v>
      </c>
      <c r="P42" s="112">
        <f t="shared" si="9"/>
        <v>31139</v>
      </c>
      <c r="Q42" s="91">
        <v>252154</v>
      </c>
      <c r="R42" s="48">
        <v>18457</v>
      </c>
      <c r="S42" s="118"/>
      <c r="T42" s="90">
        <v>185555</v>
      </c>
      <c r="U42" s="97" t="s">
        <v>85</v>
      </c>
      <c r="W42" s="122">
        <f t="shared" si="11"/>
        <v>43865</v>
      </c>
      <c r="X42" s="123">
        <f t="shared" si="3"/>
        <v>3887</v>
      </c>
      <c r="Y42" s="98">
        <f t="shared" si="4"/>
        <v>24324</v>
      </c>
      <c r="Z42" s="124">
        <f t="shared" si="8"/>
        <v>43865</v>
      </c>
      <c r="AA42" s="98">
        <f t="shared" si="5"/>
        <v>65</v>
      </c>
      <c r="AB42" s="98">
        <f t="shared" si="6"/>
        <v>490</v>
      </c>
    </row>
    <row r="43" spans="2:28" s="98" customFormat="1" x14ac:dyDescent="0.55000000000000004">
      <c r="B43" s="104">
        <v>43866</v>
      </c>
      <c r="C43" s="48">
        <v>5328</v>
      </c>
      <c r="D43" s="84"/>
      <c r="E43" s="109"/>
      <c r="F43" s="90">
        <v>24702</v>
      </c>
      <c r="G43" s="48">
        <v>3694</v>
      </c>
      <c r="H43" s="56">
        <f>+H42+G43</f>
        <v>28018</v>
      </c>
      <c r="I43" s="58">
        <f t="shared" ref="I43:I48" si="13">+H43-M43-O43</f>
        <v>26302</v>
      </c>
      <c r="J43" s="48">
        <v>640</v>
      </c>
      <c r="K43" s="56">
        <f t="shared" si="12"/>
        <v>3859</v>
      </c>
      <c r="L43" s="48">
        <v>73</v>
      </c>
      <c r="M43" s="56">
        <f t="shared" si="12"/>
        <v>563</v>
      </c>
      <c r="N43" s="48">
        <v>261</v>
      </c>
      <c r="O43" s="56">
        <f>+N43+O42</f>
        <v>1153</v>
      </c>
      <c r="P43" s="112">
        <f t="shared" si="9"/>
        <v>30659</v>
      </c>
      <c r="Q43" s="91">
        <v>282813</v>
      </c>
      <c r="R43" s="48">
        <v>21365</v>
      </c>
      <c r="S43" s="118"/>
      <c r="T43" s="90">
        <v>186354</v>
      </c>
      <c r="U43" s="97"/>
      <c r="W43" s="122">
        <f t="shared" si="11"/>
        <v>43866</v>
      </c>
      <c r="X43" s="123">
        <f t="shared" si="3"/>
        <v>3694</v>
      </c>
      <c r="Y43" s="98">
        <f t="shared" si="4"/>
        <v>28018</v>
      </c>
      <c r="Z43" s="124">
        <f t="shared" si="8"/>
        <v>43866</v>
      </c>
      <c r="AA43" s="98">
        <f t="shared" si="5"/>
        <v>73</v>
      </c>
      <c r="AB43" s="98">
        <f t="shared" si="6"/>
        <v>563</v>
      </c>
    </row>
    <row r="44" spans="2:28" s="98" customFormat="1" ht="36" x14ac:dyDescent="0.55000000000000004">
      <c r="B44" s="104">
        <v>43867</v>
      </c>
      <c r="C44" s="48">
        <v>4833</v>
      </c>
      <c r="D44" s="84"/>
      <c r="E44" s="111"/>
      <c r="F44" s="90">
        <v>26359</v>
      </c>
      <c r="G44" s="48">
        <v>3143</v>
      </c>
      <c r="H44" s="56">
        <f>+H43+G44</f>
        <v>31161</v>
      </c>
      <c r="I44" s="58">
        <f t="shared" si="13"/>
        <v>28985</v>
      </c>
      <c r="J44" s="48">
        <v>962</v>
      </c>
      <c r="K44" s="56">
        <f t="shared" si="12"/>
        <v>4821</v>
      </c>
      <c r="L44" s="48">
        <v>73</v>
      </c>
      <c r="M44" s="56">
        <f t="shared" si="12"/>
        <v>636</v>
      </c>
      <c r="N44" s="48">
        <v>387</v>
      </c>
      <c r="O44" s="56">
        <f>+N44+O43</f>
        <v>1540</v>
      </c>
      <c r="P44" s="112">
        <f t="shared" si="9"/>
        <v>31215</v>
      </c>
      <c r="Q44" s="91">
        <v>314028</v>
      </c>
      <c r="R44" s="48">
        <v>27672</v>
      </c>
      <c r="S44" s="118"/>
      <c r="T44" s="90">
        <v>186045</v>
      </c>
      <c r="U44" s="100" t="s">
        <v>111</v>
      </c>
      <c r="W44" s="122">
        <f t="shared" si="11"/>
        <v>43867</v>
      </c>
      <c r="X44" s="123">
        <f t="shared" si="3"/>
        <v>3143</v>
      </c>
      <c r="Y44" s="98">
        <f t="shared" si="4"/>
        <v>31161</v>
      </c>
      <c r="Z44" s="124">
        <f t="shared" si="8"/>
        <v>43867</v>
      </c>
      <c r="AA44" s="98">
        <f t="shared" si="5"/>
        <v>73</v>
      </c>
      <c r="AB44" s="98">
        <f t="shared" si="6"/>
        <v>636</v>
      </c>
    </row>
    <row r="45" spans="2:28" s="98" customFormat="1" x14ac:dyDescent="0.55000000000000004">
      <c r="B45" s="104">
        <v>43868</v>
      </c>
      <c r="C45" s="48">
        <v>4214</v>
      </c>
      <c r="D45" s="84"/>
      <c r="E45" s="109"/>
      <c r="F45" s="57">
        <v>27657</v>
      </c>
      <c r="G45" s="48">
        <v>3399</v>
      </c>
      <c r="H45" s="56">
        <f>+H44+G45-14</f>
        <v>34546</v>
      </c>
      <c r="I45" s="58">
        <f t="shared" si="13"/>
        <v>31774</v>
      </c>
      <c r="J45" s="48">
        <v>1280</v>
      </c>
      <c r="K45" s="56">
        <f t="shared" si="12"/>
        <v>6101</v>
      </c>
      <c r="L45" s="48">
        <v>86</v>
      </c>
      <c r="M45" s="56">
        <f t="shared" si="12"/>
        <v>722</v>
      </c>
      <c r="N45" s="48">
        <v>510</v>
      </c>
      <c r="O45" s="56">
        <f>+N45+O44</f>
        <v>2050</v>
      </c>
      <c r="P45" s="112">
        <f t="shared" si="9"/>
        <v>31470</v>
      </c>
      <c r="Q45" s="91">
        <v>345498</v>
      </c>
      <c r="R45" s="48">
        <v>26702</v>
      </c>
      <c r="S45" s="118"/>
      <c r="T45" s="57">
        <v>189660</v>
      </c>
      <c r="U45" s="97" t="s">
        <v>109</v>
      </c>
      <c r="W45" s="122">
        <f t="shared" si="11"/>
        <v>43868</v>
      </c>
      <c r="X45" s="123">
        <f t="shared" si="3"/>
        <v>3399</v>
      </c>
      <c r="Y45" s="98">
        <f t="shared" si="4"/>
        <v>34546</v>
      </c>
      <c r="Z45" s="124">
        <f t="shared" si="8"/>
        <v>43868</v>
      </c>
      <c r="AA45" s="98">
        <f t="shared" si="5"/>
        <v>86</v>
      </c>
      <c r="AB45" s="98">
        <f t="shared" si="6"/>
        <v>722</v>
      </c>
    </row>
    <row r="46" spans="2:28" ht="36" x14ac:dyDescent="0.55000000000000004">
      <c r="B46" s="104">
        <v>43869</v>
      </c>
      <c r="C46" s="48">
        <v>3916</v>
      </c>
      <c r="D46" s="84"/>
      <c r="E46" s="111"/>
      <c r="F46" s="57">
        <v>28942</v>
      </c>
      <c r="G46" s="48">
        <v>2656</v>
      </c>
      <c r="H46" s="56">
        <f>+H45+G46-4</f>
        <v>37198</v>
      </c>
      <c r="I46" s="58">
        <f t="shared" si="13"/>
        <v>33738</v>
      </c>
      <c r="J46" s="48">
        <v>87</v>
      </c>
      <c r="K46" s="56">
        <f t="shared" si="12"/>
        <v>6188</v>
      </c>
      <c r="L46" s="48">
        <v>89</v>
      </c>
      <c r="M46" s="56">
        <f t="shared" si="12"/>
        <v>811</v>
      </c>
      <c r="N46" s="48">
        <v>600</v>
      </c>
      <c r="O46" s="56">
        <f>+N46+O45-1</f>
        <v>2649</v>
      </c>
      <c r="P46" s="112">
        <f t="shared" si="9"/>
        <v>26407</v>
      </c>
      <c r="Q46" s="57">
        <v>371905</v>
      </c>
      <c r="R46" s="48">
        <v>31124</v>
      </c>
      <c r="S46" s="119"/>
      <c r="T46" s="57">
        <v>188183</v>
      </c>
      <c r="U46" s="117" t="s">
        <v>110</v>
      </c>
      <c r="W46" s="122">
        <f t="shared" si="11"/>
        <v>43869</v>
      </c>
      <c r="X46" s="123">
        <f t="shared" si="3"/>
        <v>2656</v>
      </c>
      <c r="Y46" s="98">
        <f t="shared" si="4"/>
        <v>37198</v>
      </c>
      <c r="Z46" s="124">
        <f t="shared" si="8"/>
        <v>43869</v>
      </c>
      <c r="AA46" s="98">
        <f t="shared" si="5"/>
        <v>89</v>
      </c>
      <c r="AB46" s="98">
        <f t="shared" si="6"/>
        <v>811</v>
      </c>
    </row>
    <row r="47" spans="2:28" x14ac:dyDescent="0.55000000000000004">
      <c r="B47" s="104">
        <v>43870</v>
      </c>
      <c r="C47" s="48">
        <v>4008</v>
      </c>
      <c r="D47" s="84"/>
      <c r="E47" s="111"/>
      <c r="F47" s="57">
        <v>22589</v>
      </c>
      <c r="G47" s="48">
        <v>3062</v>
      </c>
      <c r="H47" s="56">
        <f>+H46+G47-87-1-1</f>
        <v>40171</v>
      </c>
      <c r="I47" s="58">
        <f t="shared" si="13"/>
        <v>35982</v>
      </c>
      <c r="J47" s="48">
        <v>296</v>
      </c>
      <c r="K47" s="56">
        <f t="shared" si="12"/>
        <v>6484</v>
      </c>
      <c r="L47" s="48">
        <v>97</v>
      </c>
      <c r="M47" s="56">
        <f>+L47+M46</f>
        <v>908</v>
      </c>
      <c r="N47" s="48">
        <v>632</v>
      </c>
      <c r="O47" s="56">
        <f>+N47+O46</f>
        <v>3281</v>
      </c>
      <c r="P47" s="112">
        <f t="shared" si="9"/>
        <v>27582</v>
      </c>
      <c r="Q47" s="57">
        <v>399487</v>
      </c>
      <c r="R47" s="48">
        <v>29307</v>
      </c>
      <c r="S47" s="119"/>
      <c r="T47" s="57">
        <v>187518</v>
      </c>
      <c r="U47" s="78" t="s">
        <v>112</v>
      </c>
      <c r="W47" s="122">
        <f t="shared" si="11"/>
        <v>43870</v>
      </c>
      <c r="X47" s="123">
        <f t="shared" si="3"/>
        <v>3062</v>
      </c>
      <c r="Y47" s="98">
        <f t="shared" si="4"/>
        <v>40171</v>
      </c>
      <c r="Z47" s="124">
        <f t="shared" si="8"/>
        <v>43870</v>
      </c>
      <c r="AA47" s="98">
        <f t="shared" si="5"/>
        <v>97</v>
      </c>
      <c r="AB47" s="98">
        <f t="shared" si="6"/>
        <v>908</v>
      </c>
    </row>
    <row r="48" spans="2:28" ht="36" x14ac:dyDescent="0.55000000000000004">
      <c r="B48" s="104">
        <v>43871</v>
      </c>
      <c r="C48" s="48">
        <v>3536</v>
      </c>
      <c r="D48" s="84"/>
      <c r="E48" s="111"/>
      <c r="F48" s="57">
        <v>21675</v>
      </c>
      <c r="G48" s="48">
        <v>2478</v>
      </c>
      <c r="H48" s="56">
        <f>+H47+G48-12+1</f>
        <v>42638</v>
      </c>
      <c r="I48" s="58">
        <f t="shared" si="13"/>
        <v>37626</v>
      </c>
      <c r="J48" s="48">
        <v>849</v>
      </c>
      <c r="K48" s="56">
        <f t="shared" si="12"/>
        <v>7333</v>
      </c>
      <c r="L48" s="48">
        <v>108</v>
      </c>
      <c r="M48" s="56">
        <f>+L48+M47</f>
        <v>1016</v>
      </c>
      <c r="N48" s="48">
        <v>716</v>
      </c>
      <c r="O48" s="56">
        <f>+N48+O47-1</f>
        <v>3996</v>
      </c>
      <c r="P48" s="112">
        <f t="shared" si="9"/>
        <v>28951</v>
      </c>
      <c r="Q48" s="57">
        <v>428438</v>
      </c>
      <c r="R48" s="48">
        <v>26724</v>
      </c>
      <c r="S48" s="119"/>
      <c r="T48" s="57">
        <v>187718</v>
      </c>
      <c r="U48" s="117" t="s">
        <v>113</v>
      </c>
      <c r="W48" s="122">
        <f t="shared" si="11"/>
        <v>43871</v>
      </c>
      <c r="X48" s="123">
        <f t="shared" si="3"/>
        <v>2478</v>
      </c>
      <c r="Y48" s="98">
        <f t="shared" si="4"/>
        <v>42638</v>
      </c>
      <c r="Z48" s="124">
        <f t="shared" si="8"/>
        <v>43871</v>
      </c>
      <c r="AA48" s="98">
        <f t="shared" si="5"/>
        <v>108</v>
      </c>
      <c r="AB48" s="98">
        <f t="shared" si="6"/>
        <v>1016</v>
      </c>
    </row>
    <row r="49" spans="2:28" x14ac:dyDescent="0.55000000000000004">
      <c r="B49" s="104">
        <v>43872</v>
      </c>
      <c r="C49" s="48">
        <v>3342</v>
      </c>
      <c r="D49" s="84"/>
      <c r="E49" s="111"/>
      <c r="F49" s="57">
        <v>16067</v>
      </c>
      <c r="G49" s="48">
        <v>2015</v>
      </c>
      <c r="H49" s="108">
        <v>44653</v>
      </c>
      <c r="I49" s="58">
        <f t="shared" ref="I49:I55" si="14">+H49-M49-O49</f>
        <v>38800</v>
      </c>
      <c r="J49" s="48">
        <v>871</v>
      </c>
      <c r="K49" s="56">
        <f t="shared" si="12"/>
        <v>8204</v>
      </c>
      <c r="L49" s="48">
        <v>97</v>
      </c>
      <c r="M49" s="56">
        <f>+L49+M48</f>
        <v>1113</v>
      </c>
      <c r="N49" s="48">
        <v>744</v>
      </c>
      <c r="O49" s="56">
        <f>+N49+O48</f>
        <v>4740</v>
      </c>
      <c r="P49" s="112">
        <f t="shared" si="9"/>
        <v>23024</v>
      </c>
      <c r="Q49" s="57">
        <v>451462</v>
      </c>
      <c r="R49" s="48">
        <v>30068</v>
      </c>
      <c r="S49" s="119"/>
      <c r="T49" s="57">
        <v>185037</v>
      </c>
      <c r="U49" s="117"/>
      <c r="W49" s="122">
        <f t="shared" si="11"/>
        <v>43872</v>
      </c>
      <c r="X49" s="123">
        <f t="shared" si="3"/>
        <v>2015</v>
      </c>
      <c r="Y49" s="98">
        <f t="shared" si="4"/>
        <v>44653</v>
      </c>
      <c r="Z49" s="124">
        <f t="shared" si="8"/>
        <v>43872</v>
      </c>
      <c r="AA49" s="98">
        <f t="shared" si="5"/>
        <v>97</v>
      </c>
      <c r="AB49" s="98">
        <f t="shared" si="6"/>
        <v>1113</v>
      </c>
    </row>
    <row r="50" spans="2:28" x14ac:dyDescent="0.55000000000000004">
      <c r="B50" s="104">
        <v>43873</v>
      </c>
      <c r="C50" s="48">
        <v>2807</v>
      </c>
      <c r="D50" s="84"/>
      <c r="E50" s="111"/>
      <c r="F50" s="57">
        <v>13435</v>
      </c>
      <c r="G50" s="48">
        <v>15152</v>
      </c>
      <c r="H50" s="108">
        <v>59804</v>
      </c>
      <c r="I50" s="58">
        <f t="shared" si="14"/>
        <v>52526</v>
      </c>
      <c r="J50" s="48">
        <v>-174</v>
      </c>
      <c r="K50" s="56">
        <f t="shared" si="12"/>
        <v>8030</v>
      </c>
      <c r="L50" s="48">
        <v>254</v>
      </c>
      <c r="M50" s="56">
        <f>+L50+M49</f>
        <v>1367</v>
      </c>
      <c r="N50" s="48">
        <v>1171</v>
      </c>
      <c r="O50" s="56">
        <f>+N50+O49</f>
        <v>5911</v>
      </c>
      <c r="P50" s="112">
        <f t="shared" si="9"/>
        <v>20069</v>
      </c>
      <c r="Q50" s="57">
        <v>471531</v>
      </c>
      <c r="R50" s="48">
        <v>29429</v>
      </c>
      <c r="S50" s="119"/>
      <c r="T50" s="57">
        <v>181386</v>
      </c>
      <c r="U50" s="117"/>
      <c r="W50" s="122">
        <f t="shared" si="11"/>
        <v>43873</v>
      </c>
      <c r="X50" s="123">
        <f t="shared" si="3"/>
        <v>15152</v>
      </c>
      <c r="Y50" s="98">
        <f t="shared" si="4"/>
        <v>59804</v>
      </c>
      <c r="Z50" s="124">
        <f t="shared" si="8"/>
        <v>43873</v>
      </c>
      <c r="AA50" s="98">
        <f t="shared" si="5"/>
        <v>254</v>
      </c>
      <c r="AB50" s="98">
        <f t="shared" si="6"/>
        <v>1367</v>
      </c>
    </row>
    <row r="51" spans="2:28" ht="54" x14ac:dyDescent="0.55000000000000004">
      <c r="B51" s="104">
        <v>43874</v>
      </c>
      <c r="C51" s="48">
        <v>2450</v>
      </c>
      <c r="D51" s="84"/>
      <c r="E51" s="111"/>
      <c r="F51" s="57">
        <v>10109</v>
      </c>
      <c r="G51" s="48">
        <v>5090</v>
      </c>
      <c r="H51" s="56">
        <f>+H50+G51-1043</f>
        <v>63851</v>
      </c>
      <c r="I51" s="58">
        <f t="shared" si="14"/>
        <v>55748</v>
      </c>
      <c r="J51" s="48">
        <v>2174</v>
      </c>
      <c r="K51" s="56">
        <f t="shared" si="12"/>
        <v>10204</v>
      </c>
      <c r="L51" s="48">
        <v>121</v>
      </c>
      <c r="M51" s="56">
        <f>+L51+M50-108</f>
        <v>1380</v>
      </c>
      <c r="N51" s="48">
        <v>1081</v>
      </c>
      <c r="O51" s="56">
        <f>+N51+O50-269</f>
        <v>6723</v>
      </c>
      <c r="P51" s="112">
        <f t="shared" si="9"/>
        <v>21536</v>
      </c>
      <c r="Q51" s="57">
        <v>493067</v>
      </c>
      <c r="R51" s="48">
        <v>26905</v>
      </c>
      <c r="S51" s="119"/>
      <c r="T51" s="57">
        <v>177984</v>
      </c>
      <c r="U51" s="117" t="s">
        <v>114</v>
      </c>
      <c r="W51" s="122">
        <f t="shared" si="11"/>
        <v>43874</v>
      </c>
      <c r="X51" s="123">
        <f t="shared" si="3"/>
        <v>5090</v>
      </c>
      <c r="Y51" s="98">
        <f t="shared" si="4"/>
        <v>63851</v>
      </c>
      <c r="Z51" s="124">
        <f t="shared" si="8"/>
        <v>43874</v>
      </c>
      <c r="AA51" s="98">
        <f t="shared" si="5"/>
        <v>121</v>
      </c>
      <c r="AB51" s="98">
        <f t="shared" si="6"/>
        <v>1380</v>
      </c>
    </row>
    <row r="52" spans="2:28" x14ac:dyDescent="0.55000000000000004">
      <c r="B52" s="104">
        <v>43875</v>
      </c>
      <c r="C52" s="48">
        <v>2277</v>
      </c>
      <c r="D52" s="84"/>
      <c r="E52" s="111"/>
      <c r="F52" s="57">
        <v>8969</v>
      </c>
      <c r="G52" s="48">
        <v>2641</v>
      </c>
      <c r="H52" s="56">
        <f>+H51+G52</f>
        <v>66492</v>
      </c>
      <c r="I52" s="58">
        <f t="shared" si="14"/>
        <v>56873</v>
      </c>
      <c r="J52" s="48">
        <v>849</v>
      </c>
      <c r="K52" s="56">
        <f t="shared" si="12"/>
        <v>11053</v>
      </c>
      <c r="L52" s="48">
        <v>143</v>
      </c>
      <c r="M52" s="56">
        <f t="shared" ref="M52:M91" si="15">+L52+M51</f>
        <v>1523</v>
      </c>
      <c r="N52" s="48">
        <v>1373</v>
      </c>
      <c r="O52" s="56">
        <f>+N52+O51</f>
        <v>8096</v>
      </c>
      <c r="P52" s="112">
        <f t="shared" si="9"/>
        <v>20116</v>
      </c>
      <c r="Q52" s="57">
        <v>513183</v>
      </c>
      <c r="R52" s="48">
        <v>30081</v>
      </c>
      <c r="S52" s="119"/>
      <c r="T52" s="57">
        <v>169039</v>
      </c>
      <c r="U52" s="117"/>
      <c r="W52" s="122">
        <f t="shared" si="11"/>
        <v>43875</v>
      </c>
      <c r="X52" s="123">
        <f t="shared" si="3"/>
        <v>2641</v>
      </c>
      <c r="Y52" s="98">
        <f t="shared" si="4"/>
        <v>66492</v>
      </c>
      <c r="Z52" s="124">
        <f t="shared" si="8"/>
        <v>43875</v>
      </c>
      <c r="AA52" s="98">
        <f t="shared" si="5"/>
        <v>143</v>
      </c>
      <c r="AB52" s="98">
        <f t="shared" si="6"/>
        <v>1523</v>
      </c>
    </row>
    <row r="53" spans="2:28" x14ac:dyDescent="0.55000000000000004">
      <c r="B53" s="104">
        <v>43876</v>
      </c>
      <c r="C53" s="48">
        <v>1918</v>
      </c>
      <c r="D53" s="84"/>
      <c r="E53" s="111"/>
      <c r="F53" s="57">
        <v>8228</v>
      </c>
      <c r="G53" s="48">
        <v>2009</v>
      </c>
      <c r="H53" s="56">
        <f>+H52+G53-1</f>
        <v>68500</v>
      </c>
      <c r="I53" s="58">
        <f t="shared" si="14"/>
        <v>57416</v>
      </c>
      <c r="J53" s="48">
        <v>219</v>
      </c>
      <c r="K53" s="56">
        <f t="shared" si="12"/>
        <v>11272</v>
      </c>
      <c r="L53" s="48">
        <v>142</v>
      </c>
      <c r="M53" s="56">
        <f t="shared" si="15"/>
        <v>1665</v>
      </c>
      <c r="N53" s="48">
        <v>1323</v>
      </c>
      <c r="O53" s="56">
        <f>+N53+O52</f>
        <v>9419</v>
      </c>
      <c r="P53" s="112">
        <f t="shared" si="9"/>
        <v>16235</v>
      </c>
      <c r="Q53" s="57">
        <v>529418</v>
      </c>
      <c r="R53" s="48">
        <v>29788</v>
      </c>
      <c r="S53" s="119"/>
      <c r="T53" s="57">
        <v>158764</v>
      </c>
      <c r="U53" s="117"/>
      <c r="W53" s="122">
        <f t="shared" si="11"/>
        <v>43876</v>
      </c>
      <c r="X53" s="123">
        <f t="shared" si="3"/>
        <v>2009</v>
      </c>
      <c r="Y53" s="98">
        <f t="shared" si="4"/>
        <v>68500</v>
      </c>
      <c r="Z53" s="124">
        <f t="shared" si="8"/>
        <v>43876</v>
      </c>
      <c r="AA53" s="98">
        <f t="shared" si="5"/>
        <v>142</v>
      </c>
      <c r="AB53" s="98">
        <f t="shared" si="6"/>
        <v>1665</v>
      </c>
    </row>
    <row r="54" spans="2:28" x14ac:dyDescent="0.55000000000000004">
      <c r="B54" s="104">
        <v>43877</v>
      </c>
      <c r="C54" s="48">
        <v>1563</v>
      </c>
      <c r="D54" s="84"/>
      <c r="E54" s="111"/>
      <c r="F54" s="57">
        <v>7264</v>
      </c>
      <c r="G54" s="48">
        <v>2048</v>
      </c>
      <c r="H54" s="56">
        <f>+H53+G54</f>
        <v>70548</v>
      </c>
      <c r="I54" s="58">
        <f t="shared" si="14"/>
        <v>57934</v>
      </c>
      <c r="J54" s="48">
        <v>-628</v>
      </c>
      <c r="K54" s="56">
        <f t="shared" si="12"/>
        <v>10644</v>
      </c>
      <c r="L54" s="48">
        <v>105</v>
      </c>
      <c r="M54" s="56">
        <f t="shared" si="15"/>
        <v>1770</v>
      </c>
      <c r="N54" s="48">
        <v>1425</v>
      </c>
      <c r="O54" s="56">
        <f>+N54+O53</f>
        <v>10844</v>
      </c>
      <c r="P54" s="112">
        <f t="shared" si="9"/>
        <v>16598</v>
      </c>
      <c r="Q54" s="57">
        <v>546016</v>
      </c>
      <c r="R54" s="48">
        <v>28179</v>
      </c>
      <c r="S54" s="119"/>
      <c r="T54" s="57">
        <v>150539</v>
      </c>
      <c r="U54" s="117" t="s">
        <v>119</v>
      </c>
      <c r="W54" s="122">
        <f t="shared" si="11"/>
        <v>43877</v>
      </c>
      <c r="X54" s="123">
        <f t="shared" si="3"/>
        <v>2048</v>
      </c>
      <c r="Y54" s="98">
        <f t="shared" si="4"/>
        <v>70548</v>
      </c>
      <c r="Z54" s="124">
        <f t="shared" si="8"/>
        <v>43877</v>
      </c>
      <c r="AA54" s="98">
        <f t="shared" si="5"/>
        <v>105</v>
      </c>
      <c r="AB54" s="98">
        <f t="shared" si="6"/>
        <v>1770</v>
      </c>
    </row>
    <row r="55" spans="2:28" ht="54" x14ac:dyDescent="0.55000000000000004">
      <c r="B55" s="104">
        <v>43878</v>
      </c>
      <c r="C55" s="48">
        <v>1432</v>
      </c>
      <c r="D55" s="84"/>
      <c r="E55" s="111"/>
      <c r="F55" s="57">
        <v>6242</v>
      </c>
      <c r="G55" s="48">
        <v>1886</v>
      </c>
      <c r="H55" s="56">
        <f>+H54+G55+2</f>
        <v>72436</v>
      </c>
      <c r="I55" s="58">
        <f t="shared" si="14"/>
        <v>58016</v>
      </c>
      <c r="J55" s="48">
        <v>1097</v>
      </c>
      <c r="K55" s="56">
        <f t="shared" si="12"/>
        <v>11741</v>
      </c>
      <c r="L55" s="48">
        <v>98</v>
      </c>
      <c r="M55" s="56">
        <f t="shared" si="15"/>
        <v>1868</v>
      </c>
      <c r="N55" s="48">
        <v>1701</v>
      </c>
      <c r="O55" s="56">
        <f>+N55+O54+7</f>
        <v>12552</v>
      </c>
      <c r="P55" s="112">
        <f t="shared" si="9"/>
        <v>14885</v>
      </c>
      <c r="Q55" s="57">
        <v>560901</v>
      </c>
      <c r="R55" s="48">
        <v>27908</v>
      </c>
      <c r="S55" s="119"/>
      <c r="T55" s="57">
        <v>141552</v>
      </c>
      <c r="U55" s="117" t="s">
        <v>120</v>
      </c>
      <c r="W55" s="122">
        <f t="shared" si="11"/>
        <v>43878</v>
      </c>
      <c r="X55" s="123">
        <f t="shared" si="3"/>
        <v>1886</v>
      </c>
      <c r="Y55" s="98">
        <f t="shared" ref="Y55" si="16">+H55</f>
        <v>72436</v>
      </c>
      <c r="Z55" s="124">
        <f t="shared" ref="Z55" si="17">+B55</f>
        <v>43878</v>
      </c>
      <c r="AA55" s="98">
        <f t="shared" ref="AA55" si="18">+L55</f>
        <v>98</v>
      </c>
      <c r="AB55" s="98">
        <f t="shared" ref="AB55" si="19">+M55</f>
        <v>1868</v>
      </c>
    </row>
    <row r="56" spans="2:28" x14ac:dyDescent="0.55000000000000004">
      <c r="B56" s="104">
        <v>43879</v>
      </c>
      <c r="C56" s="48">
        <v>1185</v>
      </c>
      <c r="D56" s="84"/>
      <c r="E56" s="111"/>
      <c r="F56" s="57">
        <v>5248</v>
      </c>
      <c r="G56" s="48">
        <v>1749</v>
      </c>
      <c r="H56" s="56">
        <f>+H55+G56</f>
        <v>74185</v>
      </c>
      <c r="I56" s="58">
        <f t="shared" ref="I56:I65" si="20">+H56-M56-O56</f>
        <v>57805</v>
      </c>
      <c r="J56" s="48">
        <v>236</v>
      </c>
      <c r="K56" s="56">
        <f t="shared" si="12"/>
        <v>11977</v>
      </c>
      <c r="L56" s="48">
        <v>136</v>
      </c>
      <c r="M56" s="56">
        <f t="shared" si="15"/>
        <v>2004</v>
      </c>
      <c r="N56" s="48">
        <v>1824</v>
      </c>
      <c r="O56" s="56">
        <f>+N56+O55</f>
        <v>14376</v>
      </c>
      <c r="P56" s="112">
        <f t="shared" si="9"/>
        <v>13517</v>
      </c>
      <c r="Q56" s="57">
        <v>574418</v>
      </c>
      <c r="R56" s="48">
        <v>25014</v>
      </c>
      <c r="S56" s="119"/>
      <c r="T56" s="57">
        <v>135881</v>
      </c>
      <c r="U56" s="117"/>
      <c r="W56" s="122">
        <f t="shared" ref="W56" si="21">+B56</f>
        <v>43879</v>
      </c>
      <c r="X56" s="123">
        <f t="shared" ref="X56" si="22">+G56</f>
        <v>1749</v>
      </c>
      <c r="Y56" s="98">
        <f t="shared" ref="Y56" si="23">+H56</f>
        <v>74185</v>
      </c>
      <c r="Z56" s="124">
        <f t="shared" ref="Z56" si="24">+B56</f>
        <v>43879</v>
      </c>
      <c r="AA56" s="98">
        <f t="shared" ref="AA56" si="25">+L56</f>
        <v>136</v>
      </c>
      <c r="AB56" s="98">
        <f t="shared" ref="AB56" si="26">+M56</f>
        <v>2004</v>
      </c>
    </row>
    <row r="57" spans="2:28" ht="36" x14ac:dyDescent="0.55000000000000004">
      <c r="B57" s="104">
        <v>43880</v>
      </c>
      <c r="C57" s="48">
        <v>1277</v>
      </c>
      <c r="D57" s="84"/>
      <c r="E57" s="111"/>
      <c r="F57" s="57">
        <v>4922</v>
      </c>
      <c r="G57" s="126">
        <v>820</v>
      </c>
      <c r="H57" s="127">
        <f>+H56+G57-3</f>
        <v>75002</v>
      </c>
      <c r="I57" s="58">
        <f t="shared" si="20"/>
        <v>56727</v>
      </c>
      <c r="J57" s="48">
        <v>-113</v>
      </c>
      <c r="K57" s="56">
        <f t="shared" si="12"/>
        <v>11864</v>
      </c>
      <c r="L57" s="48">
        <v>114</v>
      </c>
      <c r="M57" s="56">
        <f t="shared" si="15"/>
        <v>2118</v>
      </c>
      <c r="N57" s="48">
        <v>1779</v>
      </c>
      <c r="O57" s="128">
        <v>16157</v>
      </c>
      <c r="P57" s="112">
        <f t="shared" si="9"/>
        <v>14745</v>
      </c>
      <c r="Q57" s="57">
        <v>589163</v>
      </c>
      <c r="R57" s="48">
        <v>25318</v>
      </c>
      <c r="S57" s="119"/>
      <c r="T57" s="57">
        <v>126363</v>
      </c>
      <c r="U57" s="117" t="s">
        <v>121</v>
      </c>
      <c r="W57" s="122">
        <f t="shared" ref="W57" si="27">+B57</f>
        <v>43880</v>
      </c>
      <c r="X57" s="123">
        <f t="shared" ref="X57" si="28">+G57</f>
        <v>820</v>
      </c>
      <c r="Y57" s="98">
        <f t="shared" ref="Y57" si="29">+H57</f>
        <v>75002</v>
      </c>
      <c r="Z57" s="124">
        <f t="shared" ref="Z57" si="30">+B57</f>
        <v>43880</v>
      </c>
      <c r="AA57" s="98">
        <f t="shared" ref="AA57" si="31">+L57</f>
        <v>114</v>
      </c>
      <c r="AB57" s="98">
        <f t="shared" ref="AB57" si="32">+M57</f>
        <v>2118</v>
      </c>
    </row>
    <row r="58" spans="2:28" x14ac:dyDescent="0.55000000000000004">
      <c r="B58" s="104">
        <v>43881</v>
      </c>
      <c r="C58" s="48">
        <v>1614</v>
      </c>
      <c r="D58" s="84"/>
      <c r="E58" s="111"/>
      <c r="F58" s="57">
        <v>5206</v>
      </c>
      <c r="G58" s="48">
        <v>889</v>
      </c>
      <c r="H58" s="56">
        <f>+H57+G58</f>
        <v>75891</v>
      </c>
      <c r="I58" s="58">
        <f t="shared" si="20"/>
        <v>55389</v>
      </c>
      <c r="J58" s="48">
        <v>-231</v>
      </c>
      <c r="K58" s="56">
        <f t="shared" si="12"/>
        <v>11633</v>
      </c>
      <c r="L58" s="48">
        <v>118</v>
      </c>
      <c r="M58" s="56">
        <f t="shared" si="15"/>
        <v>2236</v>
      </c>
      <c r="N58" s="48">
        <v>2109</v>
      </c>
      <c r="O58" s="56">
        <f>+N58+O57</f>
        <v>18266</v>
      </c>
      <c r="P58" s="112">
        <f t="shared" si="9"/>
        <v>16874</v>
      </c>
      <c r="Q58" s="57">
        <v>606037</v>
      </c>
      <c r="R58" s="48">
        <v>28804</v>
      </c>
      <c r="S58" s="119"/>
      <c r="T58" s="57">
        <v>120302</v>
      </c>
      <c r="U58" s="117"/>
      <c r="W58" s="122">
        <f t="shared" ref="W58" si="33">+B58</f>
        <v>43881</v>
      </c>
      <c r="X58" s="123">
        <f t="shared" ref="X58" si="34">+G58</f>
        <v>889</v>
      </c>
      <c r="Y58" s="98">
        <f t="shared" ref="Y58" si="35">+H58</f>
        <v>75891</v>
      </c>
      <c r="Z58" s="124">
        <f t="shared" ref="Z58" si="36">+B58</f>
        <v>43881</v>
      </c>
      <c r="AA58" s="98">
        <f t="shared" ref="AA58" si="37">+L58</f>
        <v>118</v>
      </c>
      <c r="AB58" s="98">
        <f t="shared" ref="AB58" si="38">+M58</f>
        <v>2236</v>
      </c>
    </row>
    <row r="59" spans="2:28" x14ac:dyDescent="0.55000000000000004">
      <c r="B59" s="77">
        <v>43882</v>
      </c>
      <c r="C59" s="48">
        <v>1361</v>
      </c>
      <c r="D59" s="84"/>
      <c r="E59" s="111"/>
      <c r="F59" s="57">
        <v>5365</v>
      </c>
      <c r="G59" s="48">
        <v>397</v>
      </c>
      <c r="H59" s="56">
        <f>+H58+G59</f>
        <v>76288</v>
      </c>
      <c r="I59" s="58">
        <f t="shared" si="20"/>
        <v>53284</v>
      </c>
      <c r="J59" s="48">
        <v>-156</v>
      </c>
      <c r="K59" s="56">
        <f t="shared" si="12"/>
        <v>11477</v>
      </c>
      <c r="L59" s="48">
        <v>109</v>
      </c>
      <c r="M59" s="56">
        <f t="shared" si="15"/>
        <v>2345</v>
      </c>
      <c r="N59" s="48">
        <v>2393</v>
      </c>
      <c r="O59" s="56">
        <f>+N59+O58</f>
        <v>20659</v>
      </c>
      <c r="P59" s="112">
        <f t="shared" si="9"/>
        <v>12878</v>
      </c>
      <c r="Q59" s="57">
        <v>618915</v>
      </c>
      <c r="R59" s="48">
        <v>26441</v>
      </c>
      <c r="S59" s="119"/>
      <c r="T59" s="57">
        <v>113564</v>
      </c>
      <c r="U59" s="78" t="s">
        <v>122</v>
      </c>
      <c r="W59" s="122">
        <f t="shared" ref="W59" si="39">+B59</f>
        <v>43882</v>
      </c>
      <c r="X59" s="123">
        <f t="shared" ref="X59" si="40">+G59</f>
        <v>397</v>
      </c>
      <c r="Y59" s="98">
        <f t="shared" ref="Y59" si="41">+H59</f>
        <v>76288</v>
      </c>
      <c r="Z59" s="124">
        <f t="shared" ref="Z59" si="42">+B59</f>
        <v>43882</v>
      </c>
      <c r="AA59" s="98">
        <f t="shared" ref="AA59" si="43">+L59</f>
        <v>109</v>
      </c>
      <c r="AB59" s="98">
        <f t="shared" ref="AB59:AB62" si="44">+M59</f>
        <v>2345</v>
      </c>
    </row>
    <row r="60" spans="2:28" x14ac:dyDescent="0.55000000000000004">
      <c r="B60" s="77">
        <v>43883</v>
      </c>
      <c r="C60" s="48">
        <v>882</v>
      </c>
      <c r="D60" s="84"/>
      <c r="E60" s="111"/>
      <c r="F60" s="57">
        <v>4148</v>
      </c>
      <c r="G60" s="48">
        <v>648</v>
      </c>
      <c r="H60" s="56">
        <f>+H59+G60</f>
        <v>76936</v>
      </c>
      <c r="I60" s="58">
        <f t="shared" si="20"/>
        <v>51606</v>
      </c>
      <c r="J60" s="48">
        <v>-509</v>
      </c>
      <c r="K60" s="56">
        <f t="shared" si="12"/>
        <v>10968</v>
      </c>
      <c r="L60" s="48">
        <v>97</v>
      </c>
      <c r="M60" s="56">
        <f t="shared" si="15"/>
        <v>2442</v>
      </c>
      <c r="N60" s="48">
        <v>2230</v>
      </c>
      <c r="O60" s="56">
        <f>+N60+O59-1</f>
        <v>22888</v>
      </c>
      <c r="P60" s="112">
        <f t="shared" si="9"/>
        <v>9602</v>
      </c>
      <c r="Q60" s="57">
        <v>628517</v>
      </c>
      <c r="R60" s="48">
        <v>22128</v>
      </c>
      <c r="S60" s="119"/>
      <c r="T60" s="57">
        <v>106089</v>
      </c>
      <c r="U60" s="78" t="s">
        <v>123</v>
      </c>
      <c r="W60" s="122">
        <f t="shared" ref="W60" si="45">+B60</f>
        <v>43883</v>
      </c>
      <c r="X60" s="123">
        <f t="shared" ref="X60" si="46">+G60</f>
        <v>648</v>
      </c>
      <c r="Y60" s="98">
        <f t="shared" ref="Y60" si="47">+H60</f>
        <v>76936</v>
      </c>
      <c r="Z60" s="124">
        <f t="shared" ref="Z60" si="48">+B60</f>
        <v>43883</v>
      </c>
      <c r="AA60" s="98">
        <f t="shared" ref="AA60" si="49">+L60</f>
        <v>97</v>
      </c>
      <c r="AB60" s="98">
        <f t="shared" si="44"/>
        <v>2442</v>
      </c>
    </row>
    <row r="61" spans="2:28" x14ac:dyDescent="0.55000000000000004">
      <c r="B61" s="77">
        <v>43884</v>
      </c>
      <c r="C61" s="48">
        <v>620</v>
      </c>
      <c r="D61" s="84"/>
      <c r="E61" s="111"/>
      <c r="F61" s="57">
        <v>3434</v>
      </c>
      <c r="G61" s="48">
        <v>409</v>
      </c>
      <c r="H61" s="56">
        <f>+H60+G61-195</f>
        <v>77150</v>
      </c>
      <c r="I61" s="58">
        <f t="shared" si="20"/>
        <v>49824</v>
      </c>
      <c r="J61" s="48">
        <v>-1053</v>
      </c>
      <c r="K61" s="56">
        <f t="shared" si="12"/>
        <v>9915</v>
      </c>
      <c r="L61" s="48">
        <v>150</v>
      </c>
      <c r="M61" s="56">
        <f t="shared" si="15"/>
        <v>2592</v>
      </c>
      <c r="N61" s="48">
        <v>1846</v>
      </c>
      <c r="O61" s="56">
        <f t="shared" ref="O61:O73" si="50">+N61+O60</f>
        <v>24734</v>
      </c>
      <c r="P61" s="112">
        <f t="shared" si="9"/>
        <v>7014</v>
      </c>
      <c r="Q61" s="57">
        <v>635531</v>
      </c>
      <c r="R61" s="48">
        <v>16758</v>
      </c>
      <c r="S61" s="119"/>
      <c r="T61" s="57">
        <v>97481</v>
      </c>
      <c r="U61" s="78" t="s">
        <v>124</v>
      </c>
      <c r="W61" s="122">
        <f t="shared" ref="W61:W62" si="51">+B61</f>
        <v>43884</v>
      </c>
      <c r="X61" s="123">
        <f t="shared" ref="X61:X62" si="52">+G61</f>
        <v>409</v>
      </c>
      <c r="Y61" s="98">
        <f t="shared" ref="Y61" si="53">+H61</f>
        <v>77150</v>
      </c>
      <c r="Z61" s="124">
        <f t="shared" ref="Z61" si="54">+B61</f>
        <v>43884</v>
      </c>
      <c r="AA61" s="98">
        <f t="shared" ref="AA61" si="55">+L61</f>
        <v>150</v>
      </c>
      <c r="AB61" s="98">
        <f t="shared" si="44"/>
        <v>2592</v>
      </c>
    </row>
    <row r="62" spans="2:28" x14ac:dyDescent="0.55000000000000004">
      <c r="B62" s="77">
        <v>43885</v>
      </c>
      <c r="C62" s="48">
        <v>530</v>
      </c>
      <c r="D62" s="84"/>
      <c r="E62" s="111"/>
      <c r="F62" s="57">
        <v>2824</v>
      </c>
      <c r="G62" s="48">
        <v>508</v>
      </c>
      <c r="H62" s="56">
        <f t="shared" ref="H62:H67" si="56">+H61+G62</f>
        <v>77658</v>
      </c>
      <c r="I62" s="58">
        <f t="shared" si="20"/>
        <v>47672</v>
      </c>
      <c r="J62" s="48">
        <v>-789</v>
      </c>
      <c r="K62" s="56">
        <f t="shared" si="12"/>
        <v>9126</v>
      </c>
      <c r="L62" s="48">
        <v>71</v>
      </c>
      <c r="M62" s="56">
        <f t="shared" si="15"/>
        <v>2663</v>
      </c>
      <c r="N62" s="48">
        <v>2589</v>
      </c>
      <c r="O62" s="56">
        <f t="shared" si="50"/>
        <v>27323</v>
      </c>
      <c r="P62" s="112">
        <f t="shared" si="9"/>
        <v>6211</v>
      </c>
      <c r="Q62" s="57">
        <v>641742</v>
      </c>
      <c r="R62" s="48">
        <v>15758</v>
      </c>
      <c r="S62" s="119"/>
      <c r="T62" s="57">
        <v>87902</v>
      </c>
      <c r="U62" s="78"/>
      <c r="W62" s="122">
        <f t="shared" si="51"/>
        <v>43885</v>
      </c>
      <c r="X62" s="123">
        <f t="shared" si="52"/>
        <v>508</v>
      </c>
      <c r="Y62" s="98">
        <f t="shared" ref="Y62" si="57">+H62</f>
        <v>77658</v>
      </c>
      <c r="Z62" s="124">
        <f t="shared" ref="Z62" si="58">+B62</f>
        <v>43885</v>
      </c>
      <c r="AA62" s="98">
        <f t="shared" ref="AA62" si="59">+L62</f>
        <v>71</v>
      </c>
      <c r="AB62" s="98">
        <f t="shared" si="44"/>
        <v>2663</v>
      </c>
    </row>
    <row r="63" spans="2:28" x14ac:dyDescent="0.55000000000000004">
      <c r="B63" s="77">
        <v>43886</v>
      </c>
      <c r="C63" s="48">
        <v>439</v>
      </c>
      <c r="D63" s="84"/>
      <c r="E63" s="111"/>
      <c r="F63" s="57">
        <v>2491</v>
      </c>
      <c r="G63" s="48">
        <v>406</v>
      </c>
      <c r="H63" s="56">
        <f t="shared" si="56"/>
        <v>78064</v>
      </c>
      <c r="I63" s="58">
        <f t="shared" si="20"/>
        <v>45604</v>
      </c>
      <c r="J63" s="48">
        <v>-374</v>
      </c>
      <c r="K63" s="56">
        <f t="shared" si="12"/>
        <v>8752</v>
      </c>
      <c r="L63" s="48">
        <v>52</v>
      </c>
      <c r="M63" s="56">
        <f t="shared" si="15"/>
        <v>2715</v>
      </c>
      <c r="N63" s="48">
        <v>2422</v>
      </c>
      <c r="O63" s="56">
        <f t="shared" si="50"/>
        <v>29745</v>
      </c>
      <c r="P63" s="112">
        <f t="shared" si="9"/>
        <v>5664</v>
      </c>
      <c r="Q63" s="57">
        <v>647406</v>
      </c>
      <c r="R63" s="48">
        <v>14573</v>
      </c>
      <c r="S63" s="119"/>
      <c r="T63" s="57">
        <v>79108</v>
      </c>
      <c r="U63" s="78"/>
      <c r="W63" s="122">
        <f t="shared" ref="W63" si="60">+B63</f>
        <v>43886</v>
      </c>
      <c r="X63" s="123">
        <f t="shared" ref="X63" si="61">+G63</f>
        <v>406</v>
      </c>
      <c r="Y63" s="98">
        <f t="shared" ref="Y63" si="62">+H63</f>
        <v>78064</v>
      </c>
      <c r="Z63" s="124">
        <f t="shared" ref="Z63" si="63">+B63</f>
        <v>43886</v>
      </c>
      <c r="AA63" s="98">
        <f t="shared" ref="AA63" si="64">+L63</f>
        <v>52</v>
      </c>
      <c r="AB63" s="98">
        <f t="shared" ref="AB63" si="65">+M63</f>
        <v>2715</v>
      </c>
    </row>
    <row r="64" spans="2:28" x14ac:dyDescent="0.55000000000000004">
      <c r="B64" s="77">
        <v>43887</v>
      </c>
      <c r="C64" s="48">
        <v>508</v>
      </c>
      <c r="D64" s="84"/>
      <c r="E64" s="111"/>
      <c r="F64" s="57">
        <v>2358</v>
      </c>
      <c r="G64" s="48">
        <v>433</v>
      </c>
      <c r="H64" s="56">
        <f t="shared" si="56"/>
        <v>78497</v>
      </c>
      <c r="I64" s="58">
        <f t="shared" si="20"/>
        <v>43258</v>
      </c>
      <c r="J64" s="48">
        <v>-406</v>
      </c>
      <c r="K64" s="56">
        <f t="shared" si="12"/>
        <v>8346</v>
      </c>
      <c r="L64" s="48">
        <v>29</v>
      </c>
      <c r="M64" s="56">
        <f t="shared" si="15"/>
        <v>2744</v>
      </c>
      <c r="N64" s="48">
        <v>2750</v>
      </c>
      <c r="O64" s="56">
        <f t="shared" si="50"/>
        <v>32495</v>
      </c>
      <c r="P64" s="112">
        <f t="shared" si="9"/>
        <v>4768</v>
      </c>
      <c r="Q64" s="57">
        <v>652174</v>
      </c>
      <c r="R64" s="48">
        <v>12823</v>
      </c>
      <c r="S64" s="119"/>
      <c r="T64" s="57">
        <v>71572</v>
      </c>
      <c r="U64" s="78"/>
      <c r="W64" s="122">
        <f t="shared" ref="W64:W65" si="66">+B64</f>
        <v>43887</v>
      </c>
      <c r="X64" s="123">
        <f t="shared" ref="X64" si="67">+G64</f>
        <v>433</v>
      </c>
      <c r="Y64" s="98">
        <f t="shared" ref="Y64" si="68">+H64</f>
        <v>78497</v>
      </c>
      <c r="Z64" s="124">
        <f t="shared" ref="Z64" si="69">+B64</f>
        <v>43887</v>
      </c>
      <c r="AA64" s="98">
        <f t="shared" ref="AA64" si="70">+L64</f>
        <v>29</v>
      </c>
      <c r="AB64" s="98">
        <f t="shared" ref="AB64" si="71">+M64</f>
        <v>2744</v>
      </c>
    </row>
    <row r="65" spans="2:28" x14ac:dyDescent="0.55000000000000004">
      <c r="B65" s="77">
        <v>43888</v>
      </c>
      <c r="C65" s="48">
        <v>452</v>
      </c>
      <c r="D65" s="84"/>
      <c r="E65" s="111"/>
      <c r="F65" s="57">
        <v>2308</v>
      </c>
      <c r="G65" s="48">
        <v>327</v>
      </c>
      <c r="H65" s="56">
        <f t="shared" si="56"/>
        <v>78824</v>
      </c>
      <c r="I65" s="58">
        <f t="shared" si="20"/>
        <v>39919</v>
      </c>
      <c r="J65" s="48">
        <v>-394</v>
      </c>
      <c r="K65" s="56">
        <f t="shared" si="12"/>
        <v>7952</v>
      </c>
      <c r="L65" s="48">
        <v>44</v>
      </c>
      <c r="M65" s="56">
        <f t="shared" si="15"/>
        <v>2788</v>
      </c>
      <c r="N65" s="48">
        <v>3622</v>
      </c>
      <c r="O65" s="56">
        <f t="shared" si="50"/>
        <v>36117</v>
      </c>
      <c r="P65" s="112">
        <f t="shared" si="9"/>
        <v>3880</v>
      </c>
      <c r="Q65" s="57">
        <v>656054</v>
      </c>
      <c r="R65" s="48">
        <v>10525</v>
      </c>
      <c r="S65" s="119"/>
      <c r="T65" s="57">
        <v>65225</v>
      </c>
      <c r="U65" s="78"/>
      <c r="W65" s="122">
        <f t="shared" si="66"/>
        <v>43888</v>
      </c>
      <c r="X65" s="123">
        <f t="shared" ref="X65" si="72">+G65</f>
        <v>327</v>
      </c>
      <c r="Y65" s="98">
        <f t="shared" ref="Y65" si="73">+H65</f>
        <v>78824</v>
      </c>
      <c r="Z65" s="124">
        <f t="shared" ref="Z65" si="74">+B65</f>
        <v>43888</v>
      </c>
      <c r="AA65" s="98">
        <f t="shared" ref="AA65" si="75">+L65</f>
        <v>44</v>
      </c>
      <c r="AB65" s="98">
        <f t="shared" ref="AB65" si="76">+M65</f>
        <v>2788</v>
      </c>
    </row>
    <row r="66" spans="2:28" x14ac:dyDescent="0.55000000000000004">
      <c r="B66" s="77">
        <v>43889</v>
      </c>
      <c r="C66" s="48">
        <v>248</v>
      </c>
      <c r="D66" s="84"/>
      <c r="E66" s="111"/>
      <c r="F66" s="57">
        <v>1418</v>
      </c>
      <c r="G66" s="48">
        <v>427</v>
      </c>
      <c r="H66" s="56">
        <f t="shared" si="56"/>
        <v>79251</v>
      </c>
      <c r="I66" s="58">
        <f t="shared" ref="I66:I67" si="77">+H66-M66-O66</f>
        <v>37414</v>
      </c>
      <c r="J66" s="48">
        <v>-288</v>
      </c>
      <c r="K66" s="56">
        <f t="shared" si="12"/>
        <v>7664</v>
      </c>
      <c r="L66" s="48">
        <v>47</v>
      </c>
      <c r="M66" s="56">
        <f t="shared" si="15"/>
        <v>2835</v>
      </c>
      <c r="N66" s="48">
        <v>2885</v>
      </c>
      <c r="O66" s="56">
        <f t="shared" si="50"/>
        <v>39002</v>
      </c>
      <c r="P66" s="112">
        <f t="shared" si="9"/>
        <v>2533</v>
      </c>
      <c r="Q66" s="57">
        <v>658587</v>
      </c>
      <c r="R66" s="48">
        <v>10193</v>
      </c>
      <c r="S66" s="119"/>
      <c r="T66" s="57">
        <v>58233</v>
      </c>
      <c r="U66" s="78"/>
      <c r="W66" s="122">
        <f t="shared" ref="W66" si="78">+B66</f>
        <v>43889</v>
      </c>
      <c r="X66" s="123">
        <f t="shared" ref="X66" si="79">+G66</f>
        <v>427</v>
      </c>
      <c r="Y66" s="98">
        <f t="shared" ref="Y66" si="80">+H66</f>
        <v>79251</v>
      </c>
      <c r="Z66" s="124">
        <f t="shared" ref="Z66" si="81">+B66</f>
        <v>43889</v>
      </c>
      <c r="AA66" s="98">
        <f t="shared" ref="AA66" si="82">+L66</f>
        <v>47</v>
      </c>
      <c r="AB66" s="98">
        <f t="shared" ref="AB66" si="83">+M66</f>
        <v>2835</v>
      </c>
    </row>
    <row r="67" spans="2:28" x14ac:dyDescent="0.55000000000000004">
      <c r="B67" s="77">
        <v>43890</v>
      </c>
      <c r="C67" s="48">
        <v>132</v>
      </c>
      <c r="D67" s="84"/>
      <c r="E67" s="111"/>
      <c r="F67" s="57">
        <v>851</v>
      </c>
      <c r="G67" s="48">
        <v>573</v>
      </c>
      <c r="H67" s="56">
        <f t="shared" si="56"/>
        <v>79824</v>
      </c>
      <c r="I67" s="58">
        <f t="shared" si="77"/>
        <v>35329</v>
      </c>
      <c r="J67" s="48">
        <v>-299</v>
      </c>
      <c r="K67" s="56">
        <f t="shared" si="12"/>
        <v>7365</v>
      </c>
      <c r="L67" s="48">
        <v>35</v>
      </c>
      <c r="M67" s="56">
        <f t="shared" si="15"/>
        <v>2870</v>
      </c>
      <c r="N67" s="48">
        <v>2623</v>
      </c>
      <c r="O67" s="56">
        <f t="shared" si="50"/>
        <v>41625</v>
      </c>
      <c r="P67" s="112">
        <f t="shared" si="9"/>
        <v>2129</v>
      </c>
      <c r="Q67" s="57">
        <v>660716</v>
      </c>
      <c r="R67" s="48">
        <v>8620</v>
      </c>
      <c r="S67" s="119"/>
      <c r="T67" s="57">
        <v>51856</v>
      </c>
      <c r="U67" s="78"/>
      <c r="W67" s="122">
        <f t="shared" ref="W67:W68" si="84">+B67</f>
        <v>43890</v>
      </c>
      <c r="X67" s="123">
        <f t="shared" ref="X67" si="85">+G67</f>
        <v>573</v>
      </c>
      <c r="Y67" s="98">
        <f t="shared" ref="Y67" si="86">+H67</f>
        <v>79824</v>
      </c>
      <c r="Z67" s="124">
        <f t="shared" ref="Z67" si="87">+B67</f>
        <v>43890</v>
      </c>
      <c r="AA67" s="98">
        <f t="shared" ref="AA67" si="88">+L67</f>
        <v>35</v>
      </c>
      <c r="AB67" s="98">
        <f t="shared" ref="AB67" si="89">+M67</f>
        <v>2870</v>
      </c>
    </row>
    <row r="68" spans="2:28" x14ac:dyDescent="0.55000000000000004">
      <c r="B68" s="77">
        <v>43891</v>
      </c>
      <c r="C68" s="48">
        <v>141</v>
      </c>
      <c r="D68" s="84"/>
      <c r="E68" s="111"/>
      <c r="F68" s="57">
        <v>715</v>
      </c>
      <c r="G68" s="48">
        <v>202</v>
      </c>
      <c r="H68" s="56">
        <f t="shared" ref="H68" si="90">+H67+G68</f>
        <v>80026</v>
      </c>
      <c r="I68" s="58">
        <f t="shared" ref="I68" si="91">+H68-M68-O68</f>
        <v>32652</v>
      </c>
      <c r="J68" s="48">
        <v>-255</v>
      </c>
      <c r="K68" s="56">
        <f t="shared" si="12"/>
        <v>7110</v>
      </c>
      <c r="L68" s="48">
        <v>42</v>
      </c>
      <c r="M68" s="56">
        <f t="shared" si="15"/>
        <v>2912</v>
      </c>
      <c r="N68" s="48">
        <v>2837</v>
      </c>
      <c r="O68" s="56">
        <f t="shared" si="50"/>
        <v>44462</v>
      </c>
      <c r="P68" s="112">
        <f t="shared" si="9"/>
        <v>2524</v>
      </c>
      <c r="Q68" s="57">
        <v>663240</v>
      </c>
      <c r="R68" s="48">
        <v>8154</v>
      </c>
      <c r="S68" s="119"/>
      <c r="T68" s="57">
        <v>46219</v>
      </c>
      <c r="U68" s="78"/>
      <c r="W68" s="122">
        <f t="shared" si="84"/>
        <v>43891</v>
      </c>
      <c r="X68" s="123">
        <f t="shared" ref="X68" si="92">+G68</f>
        <v>202</v>
      </c>
      <c r="Y68" s="98">
        <f t="shared" ref="Y68" si="93">+H68</f>
        <v>80026</v>
      </c>
      <c r="Z68" s="124">
        <f t="shared" ref="Z68" si="94">+B68</f>
        <v>43891</v>
      </c>
      <c r="AA68" s="98">
        <f t="shared" ref="AA68" si="95">+L68</f>
        <v>42</v>
      </c>
      <c r="AB68" s="98">
        <f t="shared" ref="AB68" si="96">+M68</f>
        <v>2912</v>
      </c>
    </row>
    <row r="69" spans="2:28" x14ac:dyDescent="0.55000000000000004">
      <c r="B69" s="77">
        <v>43892</v>
      </c>
      <c r="C69" s="48">
        <v>129</v>
      </c>
      <c r="D69" s="84"/>
      <c r="E69" s="111"/>
      <c r="F69" s="57">
        <v>587</v>
      </c>
      <c r="G69" s="48">
        <v>125</v>
      </c>
      <c r="H69" s="56">
        <f t="shared" ref="H69:H70" si="97">+H68+G69</f>
        <v>80151</v>
      </c>
      <c r="I69" s="58">
        <f t="shared" ref="I69:I70" si="98">+H69-M69-O69</f>
        <v>30004</v>
      </c>
      <c r="J69" s="48">
        <v>-304</v>
      </c>
      <c r="K69" s="56">
        <f t="shared" si="12"/>
        <v>6806</v>
      </c>
      <c r="L69" s="48">
        <v>31</v>
      </c>
      <c r="M69" s="56">
        <f t="shared" si="15"/>
        <v>2943</v>
      </c>
      <c r="N69" s="48">
        <v>2742</v>
      </c>
      <c r="O69" s="56">
        <f t="shared" si="50"/>
        <v>47204</v>
      </c>
      <c r="P69" s="112">
        <f t="shared" si="9"/>
        <v>1659</v>
      </c>
      <c r="Q69" s="57">
        <v>664899</v>
      </c>
      <c r="R69" s="48">
        <v>7650</v>
      </c>
      <c r="S69" s="119"/>
      <c r="T69" s="57">
        <v>40651</v>
      </c>
      <c r="U69" s="78"/>
      <c r="W69" s="122">
        <f t="shared" ref="W69" si="99">+B69</f>
        <v>43892</v>
      </c>
      <c r="X69" s="123">
        <f t="shared" ref="X69" si="100">+G69</f>
        <v>125</v>
      </c>
      <c r="Y69" s="98">
        <f t="shared" ref="Y69" si="101">+H69</f>
        <v>80151</v>
      </c>
      <c r="Z69" s="124">
        <f t="shared" ref="Z69" si="102">+B69</f>
        <v>43892</v>
      </c>
      <c r="AA69" s="98">
        <f t="shared" ref="AA69" si="103">+L69</f>
        <v>31</v>
      </c>
      <c r="AB69" s="98">
        <f t="shared" ref="AB69" si="104">+M69</f>
        <v>2943</v>
      </c>
    </row>
    <row r="70" spans="2:28" x14ac:dyDescent="0.55000000000000004">
      <c r="B70" s="77">
        <v>43893</v>
      </c>
      <c r="C70" s="48">
        <v>143</v>
      </c>
      <c r="D70" s="84"/>
      <c r="E70" s="111"/>
      <c r="F70" s="57">
        <v>520</v>
      </c>
      <c r="G70" s="48">
        <v>119</v>
      </c>
      <c r="H70" s="56">
        <f t="shared" si="97"/>
        <v>80270</v>
      </c>
      <c r="I70" s="58">
        <f t="shared" si="98"/>
        <v>27433</v>
      </c>
      <c r="J70" s="48">
        <v>-390</v>
      </c>
      <c r="K70" s="56">
        <f t="shared" si="12"/>
        <v>6416</v>
      </c>
      <c r="L70" s="48">
        <v>38</v>
      </c>
      <c r="M70" s="56">
        <f t="shared" si="15"/>
        <v>2981</v>
      </c>
      <c r="N70" s="48">
        <v>2652</v>
      </c>
      <c r="O70" s="56">
        <f t="shared" si="50"/>
        <v>49856</v>
      </c>
      <c r="P70" s="112">
        <f t="shared" si="9"/>
        <v>1498</v>
      </c>
      <c r="Q70" s="57">
        <v>666397</v>
      </c>
      <c r="R70" s="48">
        <v>6250</v>
      </c>
      <c r="S70" s="119"/>
      <c r="T70" s="57">
        <v>36432</v>
      </c>
      <c r="U70" s="78"/>
      <c r="W70" s="122">
        <f t="shared" ref="W70" si="105">+B70</f>
        <v>43893</v>
      </c>
      <c r="X70" s="123">
        <f t="shared" ref="X70" si="106">+G70</f>
        <v>119</v>
      </c>
      <c r="Y70" s="98">
        <f t="shared" ref="Y70" si="107">+H70</f>
        <v>80270</v>
      </c>
      <c r="Z70" s="124">
        <f t="shared" ref="Z70" si="108">+B70</f>
        <v>43893</v>
      </c>
      <c r="AA70" s="98">
        <f t="shared" ref="AA70" si="109">+L70</f>
        <v>38</v>
      </c>
      <c r="AB70" s="98">
        <f t="shared" ref="AB70" si="110">+M70</f>
        <v>2981</v>
      </c>
    </row>
    <row r="71" spans="2:28" x14ac:dyDescent="0.55000000000000004">
      <c r="B71" s="77">
        <v>43894</v>
      </c>
      <c r="C71" s="48">
        <v>143</v>
      </c>
      <c r="D71" s="84"/>
      <c r="E71" s="111"/>
      <c r="F71" s="57">
        <v>522</v>
      </c>
      <c r="G71" s="48">
        <v>139</v>
      </c>
      <c r="H71" s="56">
        <f t="shared" ref="H71" si="111">+H70+G71</f>
        <v>80409</v>
      </c>
      <c r="I71" s="58">
        <f t="shared" ref="I71" si="112">+H71-M71-O71</f>
        <v>25352</v>
      </c>
      <c r="J71" s="48">
        <v>-464</v>
      </c>
      <c r="K71" s="56">
        <f t="shared" si="12"/>
        <v>5952</v>
      </c>
      <c r="L71" s="48">
        <v>31</v>
      </c>
      <c r="M71" s="56">
        <f t="shared" si="15"/>
        <v>3012</v>
      </c>
      <c r="N71" s="48">
        <v>2189</v>
      </c>
      <c r="O71" s="56">
        <f t="shared" si="50"/>
        <v>52045</v>
      </c>
      <c r="P71" s="112">
        <f t="shared" si="9"/>
        <v>2628</v>
      </c>
      <c r="Q71" s="57">
        <v>669025</v>
      </c>
      <c r="R71" s="48">
        <v>6584</v>
      </c>
      <c r="S71" s="119"/>
      <c r="T71" s="57">
        <v>32870</v>
      </c>
      <c r="U71" s="78"/>
      <c r="W71" s="122">
        <f t="shared" ref="W71" si="113">+B71</f>
        <v>43894</v>
      </c>
      <c r="X71" s="123">
        <f t="shared" ref="X71" si="114">+G71</f>
        <v>139</v>
      </c>
      <c r="Y71" s="98">
        <f t="shared" ref="Y71" si="115">+H71</f>
        <v>80409</v>
      </c>
      <c r="Z71" s="124">
        <f t="shared" ref="Z71" si="116">+B71</f>
        <v>43894</v>
      </c>
      <c r="AA71" s="98">
        <f t="shared" ref="AA71" si="117">+L71</f>
        <v>31</v>
      </c>
      <c r="AB71" s="98">
        <f t="shared" ref="AB71" si="118">+M71</f>
        <v>3012</v>
      </c>
    </row>
    <row r="72" spans="2:28" x14ac:dyDescent="0.55000000000000004">
      <c r="B72" s="77">
        <v>43895</v>
      </c>
      <c r="C72" s="48">
        <v>102</v>
      </c>
      <c r="D72" s="84"/>
      <c r="E72" s="111"/>
      <c r="F72" s="57">
        <v>482</v>
      </c>
      <c r="G72" s="48">
        <v>143</v>
      </c>
      <c r="H72" s="56">
        <f t="shared" ref="H72" si="119">+H71+G72</f>
        <v>80552</v>
      </c>
      <c r="I72" s="58">
        <f t="shared" ref="I72" si="120">+H72-M72-O72</f>
        <v>23784</v>
      </c>
      <c r="J72" s="48">
        <v>-215</v>
      </c>
      <c r="K72" s="56">
        <f t="shared" si="12"/>
        <v>5737</v>
      </c>
      <c r="L72" s="48">
        <v>30</v>
      </c>
      <c r="M72" s="56">
        <f t="shared" si="15"/>
        <v>3042</v>
      </c>
      <c r="N72" s="48">
        <v>1681</v>
      </c>
      <c r="O72" s="56">
        <f t="shared" si="50"/>
        <v>53726</v>
      </c>
      <c r="P72" s="112">
        <f t="shared" si="9"/>
        <v>1829</v>
      </c>
      <c r="Q72" s="57">
        <v>670854</v>
      </c>
      <c r="R72" s="48">
        <v>5457</v>
      </c>
      <c r="S72" s="119"/>
      <c r="T72" s="57">
        <v>29896</v>
      </c>
      <c r="U72" s="78"/>
      <c r="W72" s="122">
        <f t="shared" ref="W72" si="121">+B72</f>
        <v>43895</v>
      </c>
      <c r="X72" s="123">
        <f t="shared" ref="X72" si="122">+G72</f>
        <v>143</v>
      </c>
      <c r="Y72" s="98">
        <f t="shared" ref="Y72" si="123">+H72</f>
        <v>80552</v>
      </c>
      <c r="Z72" s="124">
        <f t="shared" ref="Z72" si="124">+B72</f>
        <v>43895</v>
      </c>
      <c r="AA72" s="98">
        <f t="shared" ref="AA72" si="125">+L72</f>
        <v>30</v>
      </c>
      <c r="AB72" s="98">
        <f t="shared" ref="AB72" si="126">+M72</f>
        <v>3042</v>
      </c>
    </row>
    <row r="73" spans="2:28" x14ac:dyDescent="0.55000000000000004">
      <c r="B73" s="77">
        <v>43896</v>
      </c>
      <c r="C73" s="48">
        <v>99</v>
      </c>
      <c r="D73" s="84"/>
      <c r="E73" s="111"/>
      <c r="F73" s="57">
        <v>502</v>
      </c>
      <c r="G73" s="48">
        <v>99</v>
      </c>
      <c r="H73" s="56">
        <f t="shared" ref="H73" si="127">+H72+G73</f>
        <v>80651</v>
      </c>
      <c r="I73" s="58">
        <f t="shared" ref="I73" si="128">+H73-M73-O73</f>
        <v>22177</v>
      </c>
      <c r="J73" s="48">
        <v>-248</v>
      </c>
      <c r="K73" s="56">
        <f t="shared" si="12"/>
        <v>5489</v>
      </c>
      <c r="L73" s="48">
        <v>28</v>
      </c>
      <c r="M73" s="56">
        <f t="shared" si="15"/>
        <v>3070</v>
      </c>
      <c r="N73" s="48">
        <v>1678</v>
      </c>
      <c r="O73" s="56">
        <f t="shared" si="50"/>
        <v>55404</v>
      </c>
      <c r="P73" s="112">
        <f t="shared" si="9"/>
        <v>1604</v>
      </c>
      <c r="Q73" s="57">
        <v>672458</v>
      </c>
      <c r="R73" s="48">
        <v>4773</v>
      </c>
      <c r="S73" s="119"/>
      <c r="T73" s="57">
        <v>26730</v>
      </c>
      <c r="U73" s="78"/>
      <c r="W73" s="122">
        <f t="shared" ref="W73" si="129">+B73</f>
        <v>43896</v>
      </c>
      <c r="X73" s="123">
        <f t="shared" ref="X73" si="130">+G73</f>
        <v>99</v>
      </c>
      <c r="Y73" s="98">
        <f t="shared" ref="Y73" si="131">+H73</f>
        <v>80651</v>
      </c>
      <c r="Z73" s="124">
        <f t="shared" ref="Z73" si="132">+B73</f>
        <v>43896</v>
      </c>
      <c r="AA73" s="98">
        <f t="shared" ref="AA73" si="133">+L73</f>
        <v>28</v>
      </c>
      <c r="AB73" s="98">
        <f t="shared" ref="AB73" si="134">+M73</f>
        <v>3070</v>
      </c>
    </row>
    <row r="74" spans="2:28" x14ac:dyDescent="0.55000000000000004">
      <c r="B74" s="77">
        <v>43897</v>
      </c>
      <c r="C74" s="48">
        <v>84</v>
      </c>
      <c r="D74" s="84"/>
      <c r="E74" s="111"/>
      <c r="F74" s="57">
        <v>458</v>
      </c>
      <c r="G74" s="48">
        <v>44</v>
      </c>
      <c r="H74" s="56">
        <f t="shared" ref="H74" si="135">+H73+G74</f>
        <v>80695</v>
      </c>
      <c r="I74" s="58">
        <f t="shared" ref="I74" si="136">+H74-M74-O74</f>
        <v>20533</v>
      </c>
      <c r="J74" s="48">
        <v>-225</v>
      </c>
      <c r="K74" s="56">
        <f t="shared" si="12"/>
        <v>5264</v>
      </c>
      <c r="L74" s="48">
        <v>27</v>
      </c>
      <c r="M74" s="56">
        <f t="shared" si="15"/>
        <v>3097</v>
      </c>
      <c r="N74" s="48">
        <v>1661</v>
      </c>
      <c r="O74" s="56">
        <f t="shared" ref="O74:O76" si="137">+N74+O73</f>
        <v>57065</v>
      </c>
      <c r="P74" s="112">
        <f t="shared" ref="P74:P76" si="138">+Q74-Q73</f>
        <v>1580</v>
      </c>
      <c r="Q74" s="57">
        <v>674038</v>
      </c>
      <c r="R74" s="48">
        <v>4021</v>
      </c>
      <c r="S74" s="119"/>
      <c r="T74" s="57">
        <v>23074</v>
      </c>
      <c r="U74" s="78"/>
      <c r="W74" s="122">
        <f t="shared" ref="W74" si="139">+B74</f>
        <v>43897</v>
      </c>
      <c r="X74" s="123">
        <f t="shared" ref="X74" si="140">+G74</f>
        <v>44</v>
      </c>
      <c r="Y74" s="98">
        <f t="shared" ref="Y74" si="141">+H74</f>
        <v>80695</v>
      </c>
      <c r="Z74" s="124">
        <f t="shared" ref="Z74" si="142">+B74</f>
        <v>43897</v>
      </c>
      <c r="AA74" s="98">
        <f t="shared" ref="AA74" si="143">+L74</f>
        <v>27</v>
      </c>
      <c r="AB74" s="98">
        <f t="shared" ref="AB74" si="144">+M74</f>
        <v>3097</v>
      </c>
    </row>
    <row r="75" spans="2:28" x14ac:dyDescent="0.55000000000000004">
      <c r="B75" s="77">
        <v>43898</v>
      </c>
      <c r="C75" s="48">
        <v>60</v>
      </c>
      <c r="D75" s="84"/>
      <c r="E75" s="111"/>
      <c r="F75" s="57">
        <v>421</v>
      </c>
      <c r="G75" s="48">
        <v>40</v>
      </c>
      <c r="H75" s="56">
        <f t="shared" ref="H75" si="145">+H74+G75</f>
        <v>80735</v>
      </c>
      <c r="I75" s="58">
        <f t="shared" ref="I75" si="146">+H75-M75-O75</f>
        <v>19016</v>
      </c>
      <c r="J75" s="48">
        <v>-153</v>
      </c>
      <c r="K75" s="56">
        <f t="shared" si="12"/>
        <v>5111</v>
      </c>
      <c r="L75" s="48">
        <v>22</v>
      </c>
      <c r="M75" s="56">
        <f t="shared" si="15"/>
        <v>3119</v>
      </c>
      <c r="N75" s="48">
        <v>1535</v>
      </c>
      <c r="O75" s="56">
        <f t="shared" si="137"/>
        <v>58600</v>
      </c>
      <c r="P75" s="112">
        <f t="shared" si="138"/>
        <v>722</v>
      </c>
      <c r="Q75" s="57">
        <v>674760</v>
      </c>
      <c r="R75" s="48">
        <v>3802</v>
      </c>
      <c r="S75" s="119"/>
      <c r="T75" s="57">
        <v>20146</v>
      </c>
      <c r="U75" s="78"/>
      <c r="W75" s="122">
        <f t="shared" ref="W75" si="147">+B75</f>
        <v>43898</v>
      </c>
      <c r="X75" s="123">
        <f t="shared" ref="X75" si="148">+G75</f>
        <v>40</v>
      </c>
      <c r="Y75" s="98">
        <f t="shared" ref="Y75" si="149">+H75</f>
        <v>80735</v>
      </c>
      <c r="Z75" s="124">
        <f t="shared" ref="Z75" si="150">+B75</f>
        <v>43898</v>
      </c>
      <c r="AA75" s="98">
        <f t="shared" ref="AA75" si="151">+L75</f>
        <v>22</v>
      </c>
      <c r="AB75" s="98">
        <f t="shared" ref="AB75" si="152">+M75</f>
        <v>3119</v>
      </c>
    </row>
    <row r="76" spans="2:28" x14ac:dyDescent="0.55000000000000004">
      <c r="B76" s="77">
        <v>43899</v>
      </c>
      <c r="C76" s="48">
        <v>36</v>
      </c>
      <c r="D76" s="84"/>
      <c r="E76" s="111"/>
      <c r="F76" s="57">
        <v>349</v>
      </c>
      <c r="G76" s="48">
        <v>19</v>
      </c>
      <c r="H76" s="56">
        <f t="shared" ref="H76:H77" si="153">+H75+G76</f>
        <v>80754</v>
      </c>
      <c r="I76" s="58">
        <f t="shared" ref="I76:I77" si="154">+H76-M76-O76</f>
        <v>17721</v>
      </c>
      <c r="J76" s="48">
        <v>-317</v>
      </c>
      <c r="K76" s="56">
        <f t="shared" si="12"/>
        <v>4794</v>
      </c>
      <c r="L76" s="48">
        <v>17</v>
      </c>
      <c r="M76" s="56">
        <f t="shared" si="15"/>
        <v>3136</v>
      </c>
      <c r="N76" s="48">
        <v>1297</v>
      </c>
      <c r="O76" s="56">
        <f t="shared" si="137"/>
        <v>59897</v>
      </c>
      <c r="P76" s="112">
        <f t="shared" si="138"/>
        <v>578</v>
      </c>
      <c r="Q76" s="57">
        <v>675338</v>
      </c>
      <c r="R76" s="48">
        <v>4148</v>
      </c>
      <c r="S76" s="119"/>
      <c r="T76" s="57">
        <v>16982</v>
      </c>
      <c r="U76" s="78"/>
      <c r="W76" s="122">
        <f t="shared" ref="W76" si="155">+B76</f>
        <v>43899</v>
      </c>
      <c r="X76" s="123">
        <f t="shared" ref="X76" si="156">+G76</f>
        <v>19</v>
      </c>
      <c r="Y76" s="98">
        <f t="shared" ref="Y76" si="157">+H76</f>
        <v>80754</v>
      </c>
      <c r="Z76" s="124">
        <f t="shared" ref="Z76" si="158">+B76</f>
        <v>43899</v>
      </c>
      <c r="AA76" s="98">
        <f t="shared" ref="AA76" si="159">+L76</f>
        <v>17</v>
      </c>
      <c r="AB76" s="98">
        <f t="shared" ref="AB76" si="160">+M76</f>
        <v>3136</v>
      </c>
    </row>
    <row r="77" spans="2:28" x14ac:dyDescent="0.55000000000000004">
      <c r="B77" s="77">
        <v>43900</v>
      </c>
      <c r="C77" s="48">
        <v>31</v>
      </c>
      <c r="D77" s="84"/>
      <c r="E77" s="111"/>
      <c r="F77" s="57">
        <v>285</v>
      </c>
      <c r="G77" s="48">
        <v>24</v>
      </c>
      <c r="H77" s="56">
        <f t="shared" si="153"/>
        <v>80778</v>
      </c>
      <c r="I77" s="58">
        <f t="shared" si="154"/>
        <v>16145</v>
      </c>
      <c r="J77" s="48">
        <v>-302</v>
      </c>
      <c r="K77" s="56">
        <f t="shared" si="12"/>
        <v>4492</v>
      </c>
      <c r="L77" s="48">
        <v>22</v>
      </c>
      <c r="M77" s="56">
        <f t="shared" si="15"/>
        <v>3158</v>
      </c>
      <c r="N77" s="48">
        <v>1578</v>
      </c>
      <c r="O77" s="56">
        <f t="shared" ref="O77:O78" si="161">+N77+O76</f>
        <v>61475</v>
      </c>
      <c r="P77" s="112">
        <f t="shared" ref="P77:P85" si="162">+Q77-Q76</f>
        <v>548</v>
      </c>
      <c r="Q77" s="57">
        <v>675886</v>
      </c>
      <c r="R77" s="48">
        <v>3235</v>
      </c>
      <c r="S77" s="119"/>
      <c r="T77" s="57">
        <v>14607</v>
      </c>
      <c r="U77" s="78"/>
      <c r="W77" s="122">
        <f t="shared" ref="W77" si="163">+B77</f>
        <v>43900</v>
      </c>
      <c r="X77" s="123">
        <f t="shared" ref="X77" si="164">+G77</f>
        <v>24</v>
      </c>
      <c r="Y77" s="98">
        <f t="shared" ref="Y77" si="165">+H77</f>
        <v>80778</v>
      </c>
      <c r="Z77" s="124">
        <f t="shared" ref="Z77" si="166">+B77</f>
        <v>43900</v>
      </c>
      <c r="AA77" s="98">
        <f t="shared" ref="AA77" si="167">+L77</f>
        <v>22</v>
      </c>
      <c r="AB77" s="98">
        <f t="shared" ref="AB77" si="168">+M77</f>
        <v>3158</v>
      </c>
    </row>
    <row r="78" spans="2:28" x14ac:dyDescent="0.55000000000000004">
      <c r="B78" s="77">
        <v>43901</v>
      </c>
      <c r="C78" s="48">
        <v>33</v>
      </c>
      <c r="D78" s="84"/>
      <c r="E78" s="111"/>
      <c r="F78" s="57">
        <v>253</v>
      </c>
      <c r="G78" s="48">
        <v>15</v>
      </c>
      <c r="H78" s="56">
        <f t="shared" ref="H78" si="169">+H77+G78</f>
        <v>80793</v>
      </c>
      <c r="I78" s="58">
        <f t="shared" ref="I78" si="170">+H78-M78-O78</f>
        <v>14831</v>
      </c>
      <c r="J78" s="48">
        <v>-235</v>
      </c>
      <c r="K78" s="56">
        <f t="shared" si="12"/>
        <v>4257</v>
      </c>
      <c r="L78" s="48">
        <v>11</v>
      </c>
      <c r="M78" s="56">
        <f t="shared" si="15"/>
        <v>3169</v>
      </c>
      <c r="N78" s="48">
        <v>1318</v>
      </c>
      <c r="O78" s="56">
        <f t="shared" si="161"/>
        <v>62793</v>
      </c>
      <c r="P78" s="112">
        <f t="shared" si="162"/>
        <v>1357</v>
      </c>
      <c r="Q78" s="57">
        <v>677243</v>
      </c>
      <c r="R78" s="48">
        <v>2206</v>
      </c>
      <c r="S78" s="119"/>
      <c r="T78" s="57">
        <v>13701</v>
      </c>
      <c r="U78" s="78"/>
      <c r="W78" s="122">
        <f t="shared" ref="W78" si="171">+B78</f>
        <v>43901</v>
      </c>
      <c r="X78" s="123">
        <f t="shared" ref="X78" si="172">+G78</f>
        <v>15</v>
      </c>
      <c r="Y78" s="98">
        <f t="shared" ref="Y78" si="173">+H78</f>
        <v>80793</v>
      </c>
      <c r="Z78" s="124">
        <f t="shared" ref="Z78" si="174">+B78</f>
        <v>43901</v>
      </c>
      <c r="AA78" s="98">
        <f t="shared" ref="AA78" si="175">+L78</f>
        <v>11</v>
      </c>
      <c r="AB78" s="98">
        <f t="shared" ref="AB78" si="176">+M78</f>
        <v>3169</v>
      </c>
    </row>
    <row r="79" spans="2:28" x14ac:dyDescent="0.55000000000000004">
      <c r="B79" s="77">
        <v>43902</v>
      </c>
      <c r="C79" s="48">
        <v>33</v>
      </c>
      <c r="D79" s="84"/>
      <c r="E79" s="111"/>
      <c r="F79" s="57">
        <v>147</v>
      </c>
      <c r="G79" s="48">
        <v>8</v>
      </c>
      <c r="H79" s="56">
        <f>+H78+G79+12</f>
        <v>80813</v>
      </c>
      <c r="I79" s="58">
        <f>+H79-M79-O79</f>
        <v>13526</v>
      </c>
      <c r="J79" s="48">
        <v>-237</v>
      </c>
      <c r="K79" s="56">
        <f t="shared" si="12"/>
        <v>4020</v>
      </c>
      <c r="L79" s="48">
        <v>7</v>
      </c>
      <c r="M79" s="56">
        <f t="shared" si="15"/>
        <v>3176</v>
      </c>
      <c r="N79" s="48">
        <v>1318</v>
      </c>
      <c r="O79" s="56">
        <f t="shared" ref="O79:O85" si="177">+N79+O78</f>
        <v>64111</v>
      </c>
      <c r="P79" s="112">
        <f t="shared" si="162"/>
        <v>845</v>
      </c>
      <c r="Q79" s="57">
        <v>678088</v>
      </c>
      <c r="R79" s="48">
        <v>2483</v>
      </c>
      <c r="S79" s="119"/>
      <c r="T79" s="57">
        <v>12161</v>
      </c>
      <c r="U79" s="78"/>
      <c r="W79" s="122">
        <f t="shared" ref="W79" si="178">+B79</f>
        <v>43902</v>
      </c>
      <c r="X79" s="123">
        <f t="shared" ref="X79" si="179">+G79</f>
        <v>8</v>
      </c>
      <c r="Y79" s="98">
        <f t="shared" ref="Y79" si="180">+H79</f>
        <v>80813</v>
      </c>
      <c r="Z79" s="124">
        <f t="shared" ref="Z79" si="181">+B79</f>
        <v>43902</v>
      </c>
      <c r="AA79" s="98">
        <f t="shared" ref="AA79" si="182">+L79</f>
        <v>7</v>
      </c>
      <c r="AB79" s="98">
        <f t="shared" ref="AB79" si="183">+M79</f>
        <v>3176</v>
      </c>
    </row>
    <row r="80" spans="2:28" x14ac:dyDescent="0.55000000000000004">
      <c r="B80" s="77">
        <v>43903</v>
      </c>
      <c r="C80" s="48">
        <v>17</v>
      </c>
      <c r="D80" s="84"/>
      <c r="E80" s="111"/>
      <c r="F80" s="57">
        <v>115</v>
      </c>
      <c r="G80" s="48">
        <v>11</v>
      </c>
      <c r="H80" s="56">
        <f t="shared" ref="H80" si="184">+H79+G80</f>
        <v>80824</v>
      </c>
      <c r="I80" s="58">
        <f t="shared" ref="I80" si="185">+H80-M80-O80</f>
        <v>12094</v>
      </c>
      <c r="J80" s="48">
        <v>-410</v>
      </c>
      <c r="K80" s="56">
        <f t="shared" si="12"/>
        <v>3610</v>
      </c>
      <c r="L80" s="48">
        <v>13</v>
      </c>
      <c r="M80" s="56">
        <f t="shared" si="15"/>
        <v>3189</v>
      </c>
      <c r="N80" s="48">
        <v>1430</v>
      </c>
      <c r="O80" s="56">
        <f t="shared" si="177"/>
        <v>65541</v>
      </c>
      <c r="P80" s="112">
        <f t="shared" si="162"/>
        <v>847</v>
      </c>
      <c r="Q80" s="57">
        <v>678935</v>
      </c>
      <c r="R80" s="48">
        <v>2174</v>
      </c>
      <c r="S80" s="119"/>
      <c r="T80" s="57">
        <v>10879</v>
      </c>
      <c r="U80" s="78"/>
      <c r="W80" s="122">
        <f t="shared" ref="W80" si="186">+B80</f>
        <v>43903</v>
      </c>
      <c r="X80" s="123">
        <f t="shared" ref="X80" si="187">+G80</f>
        <v>11</v>
      </c>
      <c r="Y80" s="98">
        <f t="shared" ref="Y80" si="188">+H80</f>
        <v>80824</v>
      </c>
      <c r="Z80" s="124">
        <f t="shared" ref="Z80" si="189">+B80</f>
        <v>43903</v>
      </c>
      <c r="AA80" s="98">
        <f t="shared" ref="AA80" si="190">+L80</f>
        <v>13</v>
      </c>
      <c r="AB80" s="98">
        <f t="shared" ref="AB80" si="191">+M80</f>
        <v>3189</v>
      </c>
    </row>
    <row r="81" spans="2:28" x14ac:dyDescent="0.55000000000000004">
      <c r="B81" s="77">
        <v>43904</v>
      </c>
      <c r="C81" s="48">
        <v>39</v>
      </c>
      <c r="D81" s="84"/>
      <c r="E81" s="111"/>
      <c r="F81" s="57">
        <v>113</v>
      </c>
      <c r="G81" s="48">
        <v>20</v>
      </c>
      <c r="H81" s="56">
        <f t="shared" ref="H81" si="192">+H80+G81</f>
        <v>80844</v>
      </c>
      <c r="I81" s="58">
        <f t="shared" ref="I81" si="193">+H81-M81-O81</f>
        <v>10734</v>
      </c>
      <c r="J81" s="48">
        <v>-384</v>
      </c>
      <c r="K81" s="56">
        <f t="shared" si="12"/>
        <v>3226</v>
      </c>
      <c r="L81" s="48">
        <v>10</v>
      </c>
      <c r="M81" s="56">
        <f t="shared" si="15"/>
        <v>3199</v>
      </c>
      <c r="N81" s="48">
        <v>1370</v>
      </c>
      <c r="O81" s="56">
        <f t="shared" si="177"/>
        <v>66911</v>
      </c>
      <c r="P81" s="112">
        <f t="shared" si="162"/>
        <v>824</v>
      </c>
      <c r="Q81" s="57">
        <v>679759</v>
      </c>
      <c r="R81" s="48">
        <v>1409</v>
      </c>
      <c r="S81" s="119"/>
      <c r="T81" s="57">
        <v>10189</v>
      </c>
      <c r="U81" s="78"/>
      <c r="W81" s="122">
        <f t="shared" ref="W81" si="194">+B81</f>
        <v>43904</v>
      </c>
      <c r="X81" s="123">
        <f t="shared" ref="X81" si="195">+G81</f>
        <v>20</v>
      </c>
      <c r="Y81" s="98">
        <f t="shared" ref="Y81" si="196">+H81</f>
        <v>80844</v>
      </c>
      <c r="Z81" s="124">
        <f t="shared" ref="Z81" si="197">+B81</f>
        <v>43904</v>
      </c>
      <c r="AA81" s="98">
        <f t="shared" ref="AA81" si="198">+L81</f>
        <v>10</v>
      </c>
      <c r="AB81" s="98">
        <f t="shared" ref="AB81" si="199">+M81</f>
        <v>3199</v>
      </c>
    </row>
    <row r="82" spans="2:28" x14ac:dyDescent="0.55000000000000004">
      <c r="B82" s="77">
        <v>43905</v>
      </c>
      <c r="C82" s="48">
        <v>41</v>
      </c>
      <c r="D82" s="84"/>
      <c r="E82" s="111"/>
      <c r="F82" s="57">
        <v>134</v>
      </c>
      <c r="G82" s="48">
        <v>16</v>
      </c>
      <c r="H82" s="56">
        <f t="shared" ref="H82" si="200">+H81+G82</f>
        <v>80860</v>
      </c>
      <c r="I82" s="58">
        <f t="shared" ref="I82" si="201">+H82-M82-O82</f>
        <v>9898</v>
      </c>
      <c r="J82" s="48">
        <v>-194</v>
      </c>
      <c r="K82" s="56">
        <f t="shared" si="12"/>
        <v>3032</v>
      </c>
      <c r="L82" s="48">
        <v>14</v>
      </c>
      <c r="M82" s="56">
        <f t="shared" si="15"/>
        <v>3213</v>
      </c>
      <c r="N82" s="48">
        <v>838</v>
      </c>
      <c r="O82" s="56">
        <f t="shared" si="177"/>
        <v>67749</v>
      </c>
      <c r="P82" s="112">
        <f t="shared" si="162"/>
        <v>703</v>
      </c>
      <c r="Q82" s="57">
        <v>680462</v>
      </c>
      <c r="R82" s="48">
        <v>1316</v>
      </c>
      <c r="S82" s="119"/>
      <c r="T82" s="57">
        <v>9582</v>
      </c>
      <c r="U82" s="78"/>
      <c r="W82" s="122">
        <f t="shared" ref="W82:W83" si="202">+B82</f>
        <v>43905</v>
      </c>
      <c r="X82" s="123">
        <f t="shared" ref="X82" si="203">+G82</f>
        <v>16</v>
      </c>
      <c r="Y82" s="98">
        <f t="shared" ref="Y82" si="204">+H82</f>
        <v>80860</v>
      </c>
      <c r="Z82" s="124">
        <f t="shared" ref="Z82" si="205">+B82</f>
        <v>43905</v>
      </c>
      <c r="AA82" s="98">
        <f t="shared" ref="AA82" si="206">+L82</f>
        <v>14</v>
      </c>
      <c r="AB82" s="98">
        <f t="shared" ref="AB82" si="207">+M82</f>
        <v>3213</v>
      </c>
    </row>
    <row r="83" spans="2:28" x14ac:dyDescent="0.55000000000000004">
      <c r="B83" s="77">
        <v>43906</v>
      </c>
      <c r="C83" s="48">
        <v>45</v>
      </c>
      <c r="D83" s="84"/>
      <c r="E83" s="111"/>
      <c r="F83" s="57">
        <v>128</v>
      </c>
      <c r="G83" s="48">
        <v>21</v>
      </c>
      <c r="H83" s="56">
        <f t="shared" ref="H83" si="208">+H82+G83</f>
        <v>80881</v>
      </c>
      <c r="I83" s="58">
        <f t="shared" ref="I83" si="209">+H83-M83-O83</f>
        <v>8976</v>
      </c>
      <c r="J83" s="48">
        <v>-202</v>
      </c>
      <c r="K83" s="56">
        <f t="shared" si="12"/>
        <v>2830</v>
      </c>
      <c r="L83" s="48">
        <v>13</v>
      </c>
      <c r="M83" s="56">
        <f t="shared" si="15"/>
        <v>3226</v>
      </c>
      <c r="N83" s="48">
        <v>930</v>
      </c>
      <c r="O83" s="56">
        <f t="shared" si="177"/>
        <v>68679</v>
      </c>
      <c r="P83" s="112">
        <f t="shared" si="162"/>
        <v>942</v>
      </c>
      <c r="Q83" s="57">
        <v>681404</v>
      </c>
      <c r="R83" s="48">
        <v>1105</v>
      </c>
      <c r="S83" s="119"/>
      <c r="T83" s="57">
        <v>9351</v>
      </c>
      <c r="U83" s="78"/>
      <c r="W83" s="122">
        <f t="shared" si="202"/>
        <v>43906</v>
      </c>
      <c r="X83" s="123">
        <f t="shared" ref="X83" si="210">+G83</f>
        <v>21</v>
      </c>
      <c r="Y83" s="98">
        <f t="shared" ref="Y83" si="211">+H83</f>
        <v>80881</v>
      </c>
      <c r="Z83" s="124">
        <f t="shared" ref="Z83" si="212">+B83</f>
        <v>43906</v>
      </c>
      <c r="AA83" s="98">
        <f t="shared" ref="AA83" si="213">+L83</f>
        <v>13</v>
      </c>
      <c r="AB83" s="98">
        <f t="shared" ref="AB83" si="214">+M83</f>
        <v>3226</v>
      </c>
    </row>
    <row r="84" spans="2:28" x14ac:dyDescent="0.55000000000000004">
      <c r="B84" s="77">
        <v>43907</v>
      </c>
      <c r="C84" s="48">
        <v>21</v>
      </c>
      <c r="D84" s="84"/>
      <c r="E84" s="111"/>
      <c r="F84" s="57">
        <v>119</v>
      </c>
      <c r="G84" s="48">
        <v>13</v>
      </c>
      <c r="H84" s="56">
        <f t="shared" ref="H84" si="215">+H83+G84</f>
        <v>80894</v>
      </c>
      <c r="I84" s="58">
        <f t="shared" ref="I84" si="216">+H84-M84-O84</f>
        <v>8056</v>
      </c>
      <c r="J84" s="48">
        <v>-208</v>
      </c>
      <c r="K84" s="56">
        <f t="shared" si="12"/>
        <v>2622</v>
      </c>
      <c r="L84" s="48">
        <v>11</v>
      </c>
      <c r="M84" s="56">
        <f t="shared" si="15"/>
        <v>3237</v>
      </c>
      <c r="N84" s="48">
        <v>922</v>
      </c>
      <c r="O84" s="56">
        <f t="shared" si="177"/>
        <v>69601</v>
      </c>
      <c r="P84" s="112">
        <f t="shared" si="162"/>
        <v>923</v>
      </c>
      <c r="Q84" s="57">
        <v>682327</v>
      </c>
      <c r="R84" s="48">
        <v>1014</v>
      </c>
      <c r="S84" s="119"/>
      <c r="T84" s="57">
        <v>9222</v>
      </c>
      <c r="U84" s="78"/>
      <c r="W84" s="122">
        <f t="shared" ref="W84" si="217">+B84</f>
        <v>43907</v>
      </c>
      <c r="X84" s="123">
        <f t="shared" ref="X84" si="218">+G84</f>
        <v>13</v>
      </c>
      <c r="Y84" s="98">
        <f t="shared" ref="Y84" si="219">+H84</f>
        <v>80894</v>
      </c>
      <c r="Z84" s="124">
        <f t="shared" ref="Z84" si="220">+B84</f>
        <v>43907</v>
      </c>
      <c r="AA84" s="98">
        <f t="shared" ref="AA84" si="221">+L84</f>
        <v>11</v>
      </c>
      <c r="AB84" s="98">
        <f t="shared" ref="AB84" si="222">+M84</f>
        <v>3237</v>
      </c>
    </row>
    <row r="85" spans="2:28" x14ac:dyDescent="0.55000000000000004">
      <c r="B85" s="77">
        <v>43908</v>
      </c>
      <c r="C85" s="48">
        <v>23</v>
      </c>
      <c r="D85" s="84"/>
      <c r="E85" s="111"/>
      <c r="F85" s="57">
        <v>105</v>
      </c>
      <c r="G85" s="48">
        <v>34</v>
      </c>
      <c r="H85" s="56">
        <f t="shared" ref="H85" si="223">+H84+G85</f>
        <v>80928</v>
      </c>
      <c r="I85" s="58">
        <f t="shared" ref="I85" si="224">+H85-M85-O85</f>
        <v>7263</v>
      </c>
      <c r="J85" s="48">
        <v>-308</v>
      </c>
      <c r="K85" s="56">
        <f t="shared" si="12"/>
        <v>2314</v>
      </c>
      <c r="L85" s="48">
        <v>8</v>
      </c>
      <c r="M85" s="56">
        <f t="shared" si="15"/>
        <v>3245</v>
      </c>
      <c r="N85" s="48">
        <v>819</v>
      </c>
      <c r="O85" s="56">
        <f t="shared" si="177"/>
        <v>70420</v>
      </c>
      <c r="P85" s="112">
        <f t="shared" si="162"/>
        <v>954</v>
      </c>
      <c r="Q85" s="57">
        <v>683281</v>
      </c>
      <c r="R85" s="48">
        <v>1032</v>
      </c>
      <c r="S85" s="119"/>
      <c r="T85" s="57">
        <v>9144</v>
      </c>
      <c r="U85" s="129" t="s">
        <v>126</v>
      </c>
      <c r="W85" s="122">
        <f t="shared" ref="W85" si="225">+B85</f>
        <v>43908</v>
      </c>
      <c r="X85" s="123">
        <f t="shared" ref="X85" si="226">+G85</f>
        <v>34</v>
      </c>
      <c r="Y85" s="98">
        <f t="shared" ref="Y85" si="227">+H85</f>
        <v>80928</v>
      </c>
      <c r="Z85" s="124">
        <f t="shared" ref="Z85" si="228">+B85</f>
        <v>43908</v>
      </c>
      <c r="AA85" s="98">
        <f t="shared" ref="AA85" si="229">+L85</f>
        <v>8</v>
      </c>
      <c r="AB85" s="98">
        <f t="shared" ref="AB85" si="230">+M85</f>
        <v>3245</v>
      </c>
    </row>
    <row r="86" spans="2:28" x14ac:dyDescent="0.55000000000000004">
      <c r="B86" s="77">
        <v>43909</v>
      </c>
      <c r="C86" s="48">
        <v>31</v>
      </c>
      <c r="D86" s="84"/>
      <c r="E86" s="111"/>
      <c r="F86" s="57">
        <v>105</v>
      </c>
      <c r="G86" s="48">
        <v>39</v>
      </c>
      <c r="H86" s="56">
        <f t="shared" ref="H86" si="231">+H85+G86</f>
        <v>80967</v>
      </c>
      <c r="I86" s="58">
        <f t="shared" ref="I86" si="232">+H86-M86-O86</f>
        <v>6569</v>
      </c>
      <c r="J86" s="48">
        <v>-178</v>
      </c>
      <c r="K86" s="56">
        <f t="shared" si="12"/>
        <v>2136</v>
      </c>
      <c r="L86" s="48">
        <v>3</v>
      </c>
      <c r="M86" s="56">
        <f t="shared" si="15"/>
        <v>3248</v>
      </c>
      <c r="N86" s="48">
        <v>730</v>
      </c>
      <c r="O86" s="56">
        <f t="shared" ref="O86" si="233">+N86+O85</f>
        <v>71150</v>
      </c>
      <c r="P86" s="112">
        <f t="shared" ref="P86" si="234">+Q86-Q85</f>
        <v>1050</v>
      </c>
      <c r="Q86" s="57">
        <v>684331</v>
      </c>
      <c r="R86" s="48">
        <v>1197</v>
      </c>
      <c r="S86" s="119"/>
      <c r="T86" s="57">
        <v>8989</v>
      </c>
      <c r="U86" s="129"/>
      <c r="W86" s="122">
        <f t="shared" ref="W86" si="235">+B86</f>
        <v>43909</v>
      </c>
      <c r="X86" s="123">
        <f t="shared" ref="X86" si="236">+G86</f>
        <v>39</v>
      </c>
      <c r="Y86" s="98">
        <f t="shared" ref="Y86" si="237">+H86</f>
        <v>80967</v>
      </c>
      <c r="Z86" s="124">
        <f t="shared" ref="Z86" si="238">+B86</f>
        <v>43909</v>
      </c>
      <c r="AA86" s="98">
        <f t="shared" ref="AA86" si="239">+L86</f>
        <v>3</v>
      </c>
      <c r="AB86" s="98">
        <f t="shared" ref="AB86" si="240">+M86</f>
        <v>3248</v>
      </c>
    </row>
    <row r="87" spans="2:28" x14ac:dyDescent="0.55000000000000004">
      <c r="B87" s="77">
        <v>43910</v>
      </c>
      <c r="C87" s="48">
        <v>36</v>
      </c>
      <c r="D87" s="84"/>
      <c r="E87" s="111"/>
      <c r="F87" s="57">
        <v>106</v>
      </c>
      <c r="G87" s="48">
        <v>41</v>
      </c>
      <c r="H87" s="56">
        <f t="shared" ref="H87" si="241">+H86+G87</f>
        <v>81008</v>
      </c>
      <c r="I87" s="58">
        <f t="shared" ref="I87" si="242">+H87-M87-O87</f>
        <v>6013</v>
      </c>
      <c r="J87" s="48">
        <v>-173</v>
      </c>
      <c r="K87" s="56">
        <f t="shared" si="12"/>
        <v>1963</v>
      </c>
      <c r="L87" s="48">
        <v>7</v>
      </c>
      <c r="M87" s="56">
        <f t="shared" si="15"/>
        <v>3255</v>
      </c>
      <c r="N87" s="48">
        <v>590</v>
      </c>
      <c r="O87" s="56">
        <f t="shared" ref="O87" si="243">+N87+O86</f>
        <v>71740</v>
      </c>
      <c r="P87" s="112">
        <f t="shared" ref="P87" si="244">+Q87-Q86</f>
        <v>1535</v>
      </c>
      <c r="Q87" s="57">
        <v>685866</v>
      </c>
      <c r="R87" s="48">
        <v>1191</v>
      </c>
      <c r="S87" s="119"/>
      <c r="T87" s="57">
        <v>9371</v>
      </c>
      <c r="U87" s="129"/>
      <c r="W87" s="122">
        <f t="shared" ref="W87" si="245">+B87</f>
        <v>43910</v>
      </c>
      <c r="X87" s="123">
        <f t="shared" ref="X87" si="246">+G87</f>
        <v>41</v>
      </c>
      <c r="Y87" s="98">
        <f t="shared" ref="Y87" si="247">+H87</f>
        <v>81008</v>
      </c>
      <c r="Z87" s="124">
        <f t="shared" ref="Z87" si="248">+B87</f>
        <v>43910</v>
      </c>
      <c r="AA87" s="98">
        <f t="shared" ref="AA87" si="249">+L87</f>
        <v>7</v>
      </c>
      <c r="AB87" s="98">
        <f t="shared" ref="AB87" si="250">+M87</f>
        <v>3255</v>
      </c>
    </row>
    <row r="88" spans="2:28" x14ac:dyDescent="0.55000000000000004">
      <c r="B88" s="77">
        <v>43911</v>
      </c>
      <c r="C88" s="48">
        <v>45</v>
      </c>
      <c r="D88" s="84"/>
      <c r="E88" s="111"/>
      <c r="F88" s="57">
        <v>118</v>
      </c>
      <c r="G88" s="48">
        <v>46</v>
      </c>
      <c r="H88" s="56">
        <f t="shared" ref="H88" si="251">+H87+G88</f>
        <v>81054</v>
      </c>
      <c r="I88" s="58">
        <f t="shared" ref="I88" si="252">+H88-M88-O88</f>
        <v>5549</v>
      </c>
      <c r="J88" s="48">
        <v>-118</v>
      </c>
      <c r="K88" s="56">
        <f t="shared" si="12"/>
        <v>1845</v>
      </c>
      <c r="L88" s="48">
        <v>6</v>
      </c>
      <c r="M88" s="56">
        <f t="shared" si="15"/>
        <v>3261</v>
      </c>
      <c r="N88" s="48">
        <v>504</v>
      </c>
      <c r="O88" s="56">
        <f t="shared" ref="O88:O89" si="253">+N88+O87</f>
        <v>72244</v>
      </c>
      <c r="P88" s="112">
        <f t="shared" ref="P88:P89" si="254">+Q88-Q87</f>
        <v>1814</v>
      </c>
      <c r="Q88" s="57">
        <v>687680</v>
      </c>
      <c r="R88" s="48">
        <v>1110</v>
      </c>
      <c r="S88" s="119"/>
      <c r="T88" s="57">
        <v>10071</v>
      </c>
      <c r="U88" s="129"/>
      <c r="W88" s="122">
        <f t="shared" ref="W88" si="255">+B88</f>
        <v>43911</v>
      </c>
      <c r="X88" s="123">
        <f t="shared" ref="X88" si="256">+G88</f>
        <v>46</v>
      </c>
      <c r="Y88" s="98">
        <f t="shared" ref="Y88" si="257">+H88</f>
        <v>81054</v>
      </c>
      <c r="Z88" s="124">
        <f t="shared" ref="Z88" si="258">+B88</f>
        <v>43911</v>
      </c>
      <c r="AA88" s="98">
        <f t="shared" ref="AA88" si="259">+L88</f>
        <v>6</v>
      </c>
      <c r="AB88" s="98">
        <f t="shared" ref="AB88" si="260">+M88</f>
        <v>3261</v>
      </c>
    </row>
    <row r="89" spans="2:28" x14ac:dyDescent="0.55000000000000004">
      <c r="B89" s="77">
        <v>43912</v>
      </c>
      <c r="C89" s="48">
        <v>47</v>
      </c>
      <c r="D89" s="84"/>
      <c r="E89" s="111"/>
      <c r="F89" s="57">
        <v>136</v>
      </c>
      <c r="G89" s="48">
        <v>39</v>
      </c>
      <c r="H89" s="56">
        <f t="shared" ref="H89" si="261">+H88+G89</f>
        <v>81093</v>
      </c>
      <c r="I89" s="58">
        <f t="shared" ref="I89" si="262">+H89-M89-O89</f>
        <v>5120</v>
      </c>
      <c r="J89" s="48">
        <v>-96</v>
      </c>
      <c r="K89" s="56">
        <f t="shared" si="12"/>
        <v>1749</v>
      </c>
      <c r="L89" s="48">
        <v>9</v>
      </c>
      <c r="M89" s="56">
        <f t="shared" si="15"/>
        <v>3270</v>
      </c>
      <c r="N89" s="48">
        <v>459</v>
      </c>
      <c r="O89" s="56">
        <f t="shared" si="253"/>
        <v>72703</v>
      </c>
      <c r="P89" s="112">
        <f t="shared" si="254"/>
        <v>1313</v>
      </c>
      <c r="Q89" s="57">
        <v>688993</v>
      </c>
      <c r="R89" s="48">
        <v>661</v>
      </c>
      <c r="S89" s="119"/>
      <c r="T89" s="57">
        <v>10701</v>
      </c>
      <c r="U89" s="129"/>
      <c r="W89" s="122">
        <f t="shared" ref="W89" si="263">+B89</f>
        <v>43912</v>
      </c>
      <c r="X89" s="123">
        <f t="shared" ref="X89" si="264">+G89</f>
        <v>39</v>
      </c>
      <c r="Y89" s="98">
        <f t="shared" ref="Y89" si="265">+H89</f>
        <v>81093</v>
      </c>
      <c r="Z89" s="124">
        <f t="shared" ref="Z89" si="266">+B89</f>
        <v>43912</v>
      </c>
      <c r="AA89" s="98">
        <f t="shared" ref="AA89" si="267">+L89</f>
        <v>9</v>
      </c>
      <c r="AB89" s="98">
        <f t="shared" ref="AB89" si="268">+M89</f>
        <v>3270</v>
      </c>
    </row>
    <row r="90" spans="2:28" x14ac:dyDescent="0.55000000000000004">
      <c r="B90" s="77">
        <v>43913</v>
      </c>
      <c r="C90" s="48">
        <v>35</v>
      </c>
      <c r="D90" s="84"/>
      <c r="E90" s="111"/>
      <c r="F90" s="57">
        <v>132</v>
      </c>
      <c r="G90" s="48">
        <v>78</v>
      </c>
      <c r="H90" s="56">
        <f t="shared" ref="H90" si="269">+H89+G90</f>
        <v>81171</v>
      </c>
      <c r="I90" s="58">
        <f t="shared" ref="I90" si="270">+H90-M90-O90</f>
        <v>4735</v>
      </c>
      <c r="J90" s="48">
        <v>-176</v>
      </c>
      <c r="K90" s="56">
        <f t="shared" si="12"/>
        <v>1573</v>
      </c>
      <c r="L90" s="48">
        <v>7</v>
      </c>
      <c r="M90" s="56">
        <f t="shared" si="15"/>
        <v>3277</v>
      </c>
      <c r="N90" s="48">
        <v>456</v>
      </c>
      <c r="O90" s="56">
        <f t="shared" ref="O90" si="271">+N90+O89</f>
        <v>73159</v>
      </c>
      <c r="P90" s="112">
        <f t="shared" ref="P90" si="272">+Q90-Q89</f>
        <v>2192</v>
      </c>
      <c r="Q90" s="57">
        <v>691185</v>
      </c>
      <c r="R90" s="48">
        <v>769</v>
      </c>
      <c r="S90" s="119"/>
      <c r="T90" s="57">
        <v>12077</v>
      </c>
      <c r="U90" s="129"/>
      <c r="W90" s="122">
        <f t="shared" ref="W90" si="273">+B90</f>
        <v>43913</v>
      </c>
      <c r="X90" s="123">
        <f t="shared" ref="X90" si="274">+G90</f>
        <v>78</v>
      </c>
      <c r="Y90" s="98">
        <f t="shared" ref="Y90" si="275">+H90</f>
        <v>81171</v>
      </c>
      <c r="Z90" s="124">
        <f t="shared" ref="Z90" si="276">+B90</f>
        <v>43913</v>
      </c>
      <c r="AA90" s="98">
        <f t="shared" ref="AA90" si="277">+L90</f>
        <v>7</v>
      </c>
      <c r="AB90" s="98">
        <f t="shared" ref="AB90" si="278">+M90</f>
        <v>3277</v>
      </c>
    </row>
    <row r="91" spans="2:28" x14ac:dyDescent="0.55000000000000004">
      <c r="B91" s="77">
        <v>43914</v>
      </c>
      <c r="C91" s="48">
        <v>33</v>
      </c>
      <c r="D91" s="84"/>
      <c r="E91" s="111"/>
      <c r="F91" s="57">
        <v>134</v>
      </c>
      <c r="G91" s="48">
        <v>47</v>
      </c>
      <c r="H91" s="56">
        <f t="shared" ref="H91" si="279">+H90+G91</f>
        <v>81218</v>
      </c>
      <c r="I91" s="58">
        <f t="shared" ref="I91" si="280">+H91-M91-O91</f>
        <v>4287</v>
      </c>
      <c r="J91" s="48">
        <v>-174</v>
      </c>
      <c r="K91" s="56">
        <f t="shared" si="12"/>
        <v>1399</v>
      </c>
      <c r="L91" s="48">
        <v>4</v>
      </c>
      <c r="M91" s="56">
        <f t="shared" si="15"/>
        <v>3281</v>
      </c>
      <c r="N91" s="48">
        <v>491</v>
      </c>
      <c r="O91" s="56">
        <f t="shared" ref="O91" si="281">+N91+O90</f>
        <v>73650</v>
      </c>
      <c r="P91" s="112">
        <f t="shared" ref="P91" si="282">+Q91-Q90</f>
        <v>2038</v>
      </c>
      <c r="Q91" s="57">
        <v>693223</v>
      </c>
      <c r="R91" s="48">
        <v>491</v>
      </c>
      <c r="S91" s="119"/>
      <c r="T91" s="57">
        <v>13356</v>
      </c>
      <c r="U91" s="129"/>
      <c r="W91" s="122">
        <f t="shared" ref="W91" si="283">+B91</f>
        <v>43914</v>
      </c>
      <c r="X91" s="123">
        <f t="shared" ref="X91" si="284">+G91</f>
        <v>47</v>
      </c>
      <c r="Y91" s="98">
        <f t="shared" ref="Y91" si="285">+H91</f>
        <v>81218</v>
      </c>
      <c r="Z91" s="124">
        <f t="shared" ref="Z91" si="286">+B91</f>
        <v>43914</v>
      </c>
      <c r="AA91" s="98">
        <f t="shared" ref="AA91" si="287">+L91</f>
        <v>4</v>
      </c>
      <c r="AB91" s="98">
        <f t="shared" ref="AB91" si="288">+M91</f>
        <v>3281</v>
      </c>
    </row>
    <row r="92" spans="2:28" x14ac:dyDescent="0.55000000000000004">
      <c r="B92" s="77">
        <v>43915</v>
      </c>
      <c r="C92" s="48">
        <v>58</v>
      </c>
      <c r="D92" s="84"/>
      <c r="E92" s="111"/>
      <c r="F92" s="57">
        <v>159</v>
      </c>
      <c r="G92" s="48">
        <v>67</v>
      </c>
      <c r="H92" s="56">
        <f t="shared" ref="H92" si="289">+H91+G92</f>
        <v>81285</v>
      </c>
      <c r="I92" s="58">
        <f t="shared" ref="I92" si="290">+H92-M92-O92</f>
        <v>3947</v>
      </c>
      <c r="J92" s="48">
        <v>-164</v>
      </c>
      <c r="K92" s="56">
        <f t="shared" ref="K92:K94" si="291">+J92+K91</f>
        <v>1235</v>
      </c>
      <c r="L92" s="48">
        <v>6</v>
      </c>
      <c r="M92" s="56">
        <f t="shared" ref="M92:M94" si="292">+L92+M91</f>
        <v>3287</v>
      </c>
      <c r="N92" s="48">
        <v>401</v>
      </c>
      <c r="O92" s="56">
        <f t="shared" ref="O92" si="293">+N92+O91</f>
        <v>74051</v>
      </c>
      <c r="P92" s="112">
        <f t="shared" ref="P92" si="294">+Q92-Q91</f>
        <v>2082</v>
      </c>
      <c r="Q92" s="57">
        <v>695305</v>
      </c>
      <c r="R92" s="48">
        <v>721</v>
      </c>
      <c r="S92" s="119"/>
      <c r="T92" s="57">
        <v>14714</v>
      </c>
      <c r="U92" s="129"/>
      <c r="W92" s="122">
        <f t="shared" ref="W92" si="295">+B92</f>
        <v>43915</v>
      </c>
      <c r="X92" s="123">
        <f t="shared" ref="X92" si="296">+G92</f>
        <v>67</v>
      </c>
      <c r="Y92" s="98">
        <f t="shared" ref="Y92" si="297">+H92</f>
        <v>81285</v>
      </c>
      <c r="Z92" s="124">
        <f t="shared" ref="Z92" si="298">+B92</f>
        <v>43915</v>
      </c>
      <c r="AA92" s="98">
        <f t="shared" ref="AA92" si="299">+L92</f>
        <v>6</v>
      </c>
      <c r="AB92" s="98">
        <f t="shared" ref="AB92" si="300">+M92</f>
        <v>3287</v>
      </c>
    </row>
    <row r="93" spans="2:28" x14ac:dyDescent="0.55000000000000004">
      <c r="B93" s="77">
        <v>43916</v>
      </c>
      <c r="C93" s="48">
        <v>49</v>
      </c>
      <c r="D93" s="84"/>
      <c r="E93" s="111"/>
      <c r="F93" s="57">
        <v>189</v>
      </c>
      <c r="G93" s="48">
        <v>55</v>
      </c>
      <c r="H93" s="56">
        <f t="shared" ref="H93" si="301">+H92+G93</f>
        <v>81340</v>
      </c>
      <c r="I93" s="58">
        <f t="shared" ref="I93" si="302">+H93-M93-O93</f>
        <v>3460</v>
      </c>
      <c r="J93" s="48">
        <v>-201</v>
      </c>
      <c r="K93" s="56">
        <f t="shared" si="291"/>
        <v>1034</v>
      </c>
      <c r="L93" s="48">
        <v>5</v>
      </c>
      <c r="M93" s="56">
        <f t="shared" si="292"/>
        <v>3292</v>
      </c>
      <c r="N93" s="48">
        <v>537</v>
      </c>
      <c r="O93" s="56">
        <f t="shared" ref="O93" si="303">+N93+O92</f>
        <v>74588</v>
      </c>
      <c r="P93" s="112">
        <f t="shared" ref="P93" si="304">+Q93-Q92</f>
        <v>2165</v>
      </c>
      <c r="Q93" s="57">
        <v>697470</v>
      </c>
      <c r="R93" s="48">
        <v>837</v>
      </c>
      <c r="S93" s="119"/>
      <c r="T93" s="57">
        <v>16005</v>
      </c>
      <c r="U93" s="129"/>
      <c r="W93" s="122">
        <f t="shared" ref="W93" si="305">+B93</f>
        <v>43916</v>
      </c>
      <c r="X93" s="123">
        <f t="shared" ref="X93" si="306">+G93</f>
        <v>55</v>
      </c>
      <c r="Y93" s="98">
        <f t="shared" ref="Y93" si="307">+H93</f>
        <v>81340</v>
      </c>
      <c r="Z93" s="124">
        <f t="shared" ref="Z93" si="308">+B93</f>
        <v>43916</v>
      </c>
      <c r="AA93" s="98">
        <f t="shared" ref="AA93" si="309">+L93</f>
        <v>5</v>
      </c>
      <c r="AB93" s="98">
        <f t="shared" ref="AB93" si="310">+M93</f>
        <v>3292</v>
      </c>
    </row>
    <row r="94" spans="2:28" x14ac:dyDescent="0.55000000000000004">
      <c r="B94" s="77">
        <v>43917</v>
      </c>
      <c r="C94" s="48">
        <v>29</v>
      </c>
      <c r="D94" s="84"/>
      <c r="E94" s="111"/>
      <c r="F94" s="57">
        <v>184</v>
      </c>
      <c r="G94" s="48">
        <v>54</v>
      </c>
      <c r="H94" s="56">
        <f t="shared" ref="H94" si="311">+H93+G94</f>
        <v>81394</v>
      </c>
      <c r="I94" s="58">
        <f t="shared" ref="I94" si="312">+H94-M94-O94</f>
        <v>3128</v>
      </c>
      <c r="J94" s="48">
        <v>-113</v>
      </c>
      <c r="K94" s="56">
        <f t="shared" si="291"/>
        <v>921</v>
      </c>
      <c r="L94" s="48">
        <v>3</v>
      </c>
      <c r="M94" s="56">
        <f t="shared" si="292"/>
        <v>3295</v>
      </c>
      <c r="N94" s="48">
        <v>383</v>
      </c>
      <c r="O94" s="56">
        <f t="shared" ref="O94" si="313">+N94+O93</f>
        <v>74971</v>
      </c>
      <c r="P94" s="112">
        <f t="shared" ref="P94" si="314">+Q94-Q93</f>
        <v>1926</v>
      </c>
      <c r="Q94" s="57">
        <v>699396</v>
      </c>
      <c r="R94" s="48">
        <v>758</v>
      </c>
      <c r="S94" s="119"/>
      <c r="T94" s="57">
        <v>17198</v>
      </c>
      <c r="U94" s="129"/>
      <c r="W94" s="122">
        <f t="shared" ref="W94" si="315">+B94</f>
        <v>43917</v>
      </c>
      <c r="X94" s="123">
        <f t="shared" ref="X94" si="316">+G94</f>
        <v>54</v>
      </c>
      <c r="Y94" s="98">
        <f t="shared" ref="Y94" si="317">+H94</f>
        <v>81394</v>
      </c>
      <c r="Z94" s="124">
        <f t="shared" ref="Z94" si="318">+B94</f>
        <v>43917</v>
      </c>
      <c r="AA94" s="98">
        <f t="shared" ref="AA94" si="319">+L94</f>
        <v>3</v>
      </c>
      <c r="AB94" s="98">
        <f t="shared" ref="AB94" si="320">+M94</f>
        <v>3295</v>
      </c>
    </row>
    <row r="95" spans="2:28" x14ac:dyDescent="0.55000000000000004">
      <c r="B95" s="77">
        <v>43918</v>
      </c>
      <c r="C95" s="48">
        <v>28</v>
      </c>
      <c r="D95" s="84"/>
      <c r="E95" s="111"/>
      <c r="F95" s="57">
        <v>174</v>
      </c>
      <c r="G95" s="48">
        <v>45</v>
      </c>
      <c r="H95" s="56">
        <f t="shared" ref="H95" si="321">+H94+G95</f>
        <v>81439</v>
      </c>
      <c r="I95" s="58">
        <f t="shared" ref="I95" si="322">+H95-M95-O95</f>
        <v>2691</v>
      </c>
      <c r="J95" s="48">
        <v>-179</v>
      </c>
      <c r="K95" s="56">
        <f t="shared" ref="K95:K96" si="323">+J95+K94</f>
        <v>742</v>
      </c>
      <c r="L95" s="48">
        <v>5</v>
      </c>
      <c r="M95" s="56">
        <f t="shared" ref="M95:M96" si="324">+L95+M94</f>
        <v>3300</v>
      </c>
      <c r="N95" s="48">
        <v>477</v>
      </c>
      <c r="O95" s="56">
        <f t="shared" ref="O95" si="325">+N95+O94</f>
        <v>75448</v>
      </c>
      <c r="P95" s="112">
        <f t="shared" ref="P95" si="326">+Q95-Q94</f>
        <v>2488</v>
      </c>
      <c r="Q95" s="57">
        <v>701884</v>
      </c>
      <c r="R95" s="48">
        <v>1097</v>
      </c>
      <c r="S95" s="119"/>
      <c r="T95" s="57">
        <v>18581</v>
      </c>
      <c r="U95" s="129"/>
      <c r="W95" s="122">
        <f t="shared" ref="W95" si="327">+B95</f>
        <v>43918</v>
      </c>
      <c r="X95" s="123">
        <f t="shared" ref="X95" si="328">+G95</f>
        <v>45</v>
      </c>
      <c r="Y95" s="98">
        <f t="shared" ref="Y95" si="329">+H95</f>
        <v>81439</v>
      </c>
      <c r="Z95" s="124">
        <f t="shared" ref="Z95" si="330">+B95</f>
        <v>43918</v>
      </c>
      <c r="AA95" s="98">
        <f t="shared" ref="AA95" si="331">+L95</f>
        <v>5</v>
      </c>
      <c r="AB95" s="98">
        <f t="shared" ref="AB95" si="332">+M95</f>
        <v>3300</v>
      </c>
    </row>
    <row r="96" spans="2:28" x14ac:dyDescent="0.55000000000000004">
      <c r="B96" s="77">
        <v>43919</v>
      </c>
      <c r="C96" s="48">
        <v>17</v>
      </c>
      <c r="D96" s="84"/>
      <c r="E96" s="111"/>
      <c r="F96" s="57">
        <v>168</v>
      </c>
      <c r="G96" s="48">
        <v>31</v>
      </c>
      <c r="H96" s="56">
        <f t="shared" ref="H96" si="333">+H95+G96</f>
        <v>81470</v>
      </c>
      <c r="I96" s="58">
        <f t="shared" ref="I96" si="334">+H96-M96-O96</f>
        <v>2396</v>
      </c>
      <c r="J96" s="48">
        <v>-109</v>
      </c>
      <c r="K96" s="56">
        <f t="shared" si="323"/>
        <v>633</v>
      </c>
      <c r="L96" s="48">
        <v>4</v>
      </c>
      <c r="M96" s="56">
        <f t="shared" si="324"/>
        <v>3304</v>
      </c>
      <c r="N96" s="48">
        <v>322</v>
      </c>
      <c r="O96" s="56">
        <f t="shared" ref="O96" si="335">+N96+O95</f>
        <v>75770</v>
      </c>
      <c r="P96" s="112">
        <f t="shared" ref="P96" si="336">+Q96-Q95</f>
        <v>2306</v>
      </c>
      <c r="Q96" s="57">
        <v>704190</v>
      </c>
      <c r="R96" s="48">
        <v>1575</v>
      </c>
      <c r="S96" s="119"/>
      <c r="T96" s="57">
        <v>19235</v>
      </c>
      <c r="U96" s="129"/>
      <c r="W96" s="122">
        <f t="shared" ref="W96" si="337">+B96</f>
        <v>43919</v>
      </c>
      <c r="X96" s="123">
        <f t="shared" ref="X96" si="338">+G96</f>
        <v>31</v>
      </c>
      <c r="Y96" s="98">
        <f t="shared" ref="Y96" si="339">+H96</f>
        <v>81470</v>
      </c>
      <c r="Z96" s="124">
        <f t="shared" ref="Z96" si="340">+B96</f>
        <v>43919</v>
      </c>
      <c r="AA96" s="98">
        <f t="shared" ref="AA96" si="341">+L96</f>
        <v>4</v>
      </c>
      <c r="AB96" s="98">
        <f t="shared" ref="AB96" si="342">+M96</f>
        <v>3304</v>
      </c>
    </row>
    <row r="97" spans="2:28" x14ac:dyDescent="0.55000000000000004">
      <c r="B97" s="77">
        <v>43920</v>
      </c>
      <c r="C97" s="48">
        <v>44</v>
      </c>
      <c r="D97" s="84"/>
      <c r="E97" s="111"/>
      <c r="F97" s="57">
        <v>183</v>
      </c>
      <c r="G97" s="48">
        <v>48</v>
      </c>
      <c r="H97" s="56">
        <f t="shared" ref="H97" si="343">+H96+G97</f>
        <v>81518</v>
      </c>
      <c r="I97" s="58">
        <f t="shared" ref="I97" si="344">+H97-M97-O97</f>
        <v>2161</v>
      </c>
      <c r="J97" s="48">
        <v>-105</v>
      </c>
      <c r="K97" s="56">
        <f t="shared" ref="K97:K100" si="345">+J97+K96</f>
        <v>528</v>
      </c>
      <c r="L97" s="48">
        <v>1</v>
      </c>
      <c r="M97" s="56">
        <f t="shared" ref="M97:M100" si="346">+L97+M96</f>
        <v>3305</v>
      </c>
      <c r="N97" s="48">
        <v>282</v>
      </c>
      <c r="O97" s="56">
        <f t="shared" ref="O97" si="347">+N97+O96</f>
        <v>76052</v>
      </c>
      <c r="P97" s="112">
        <f t="shared" ref="P97" si="348">+Q97-Q96</f>
        <v>1827</v>
      </c>
      <c r="Q97" s="57">
        <v>706017</v>
      </c>
      <c r="R97" s="48">
        <v>1199</v>
      </c>
      <c r="S97" s="119"/>
      <c r="T97" s="57">
        <v>19853</v>
      </c>
      <c r="U97" s="129"/>
      <c r="W97" s="122">
        <f t="shared" ref="W97" si="349">+B97</f>
        <v>43920</v>
      </c>
      <c r="X97" s="123">
        <f t="shared" ref="X97" si="350">+G97</f>
        <v>48</v>
      </c>
      <c r="Y97" s="98">
        <f t="shared" ref="Y97" si="351">+H97</f>
        <v>81518</v>
      </c>
      <c r="Z97" s="124">
        <f t="shared" ref="Z97" si="352">+B97</f>
        <v>43920</v>
      </c>
      <c r="AA97" s="98">
        <f t="shared" ref="AA97" si="353">+L97</f>
        <v>1</v>
      </c>
      <c r="AB97" s="98">
        <f t="shared" ref="AB97" si="354">+M97</f>
        <v>3305</v>
      </c>
    </row>
    <row r="98" spans="2:28" x14ac:dyDescent="0.55000000000000004">
      <c r="B98" s="77">
        <v>43921</v>
      </c>
      <c r="C98" s="48">
        <v>26</v>
      </c>
      <c r="D98" s="84"/>
      <c r="E98" s="111"/>
      <c r="F98" s="57">
        <v>172</v>
      </c>
      <c r="G98" s="48">
        <v>36</v>
      </c>
      <c r="H98" s="56">
        <f t="shared" ref="H98" si="355">+H97+G98</f>
        <v>81554</v>
      </c>
      <c r="I98" s="58">
        <f t="shared" ref="I98" si="356">+H98-M98-O98</f>
        <v>2004</v>
      </c>
      <c r="J98" s="48">
        <v>-62</v>
      </c>
      <c r="K98" s="56">
        <f t="shared" si="345"/>
        <v>466</v>
      </c>
      <c r="L98" s="48">
        <v>7</v>
      </c>
      <c r="M98" s="56">
        <f t="shared" si="346"/>
        <v>3312</v>
      </c>
      <c r="N98" s="48">
        <v>186</v>
      </c>
      <c r="O98" s="56">
        <f t="shared" ref="O98:O99" si="357">+N98+O97</f>
        <v>76238</v>
      </c>
      <c r="P98" s="112">
        <f t="shared" ref="P98:P99" si="358">+Q98-Q97</f>
        <v>1896</v>
      </c>
      <c r="Q98" s="57">
        <v>707913</v>
      </c>
      <c r="R98" s="48">
        <v>1418</v>
      </c>
      <c r="S98" s="119"/>
      <c r="T98" s="57">
        <v>20314</v>
      </c>
      <c r="U98" s="129"/>
      <c r="W98" s="122">
        <f t="shared" ref="W98" si="359">+B98</f>
        <v>43921</v>
      </c>
      <c r="X98" s="123">
        <f t="shared" ref="X98" si="360">+G98</f>
        <v>36</v>
      </c>
      <c r="Y98" s="98">
        <f t="shared" ref="Y98" si="361">+H98</f>
        <v>81554</v>
      </c>
      <c r="Z98" s="124">
        <f t="shared" ref="Z98" si="362">+B98</f>
        <v>43921</v>
      </c>
      <c r="AA98" s="98">
        <f t="shared" ref="AA98" si="363">+L98</f>
        <v>7</v>
      </c>
      <c r="AB98" s="98">
        <f t="shared" ref="AB98" si="364">+M98</f>
        <v>3312</v>
      </c>
    </row>
    <row r="99" spans="2:28" x14ac:dyDescent="0.55000000000000004">
      <c r="B99" s="77">
        <v>43922</v>
      </c>
      <c r="C99" s="48">
        <v>20</v>
      </c>
      <c r="D99" s="84"/>
      <c r="E99" s="111"/>
      <c r="F99" s="57">
        <v>153</v>
      </c>
      <c r="G99" s="48">
        <v>35</v>
      </c>
      <c r="H99" s="56">
        <f t="shared" ref="H99" si="365">+H98+G99</f>
        <v>81589</v>
      </c>
      <c r="I99" s="58">
        <f t="shared" ref="I99" si="366">+H99-M99-O99</f>
        <v>1863</v>
      </c>
      <c r="J99" s="48">
        <v>-37</v>
      </c>
      <c r="K99" s="56">
        <f t="shared" si="345"/>
        <v>429</v>
      </c>
      <c r="L99" s="48">
        <v>6</v>
      </c>
      <c r="M99" s="56">
        <f t="shared" si="346"/>
        <v>3318</v>
      </c>
      <c r="N99" s="48">
        <v>170</v>
      </c>
      <c r="O99" s="56">
        <f t="shared" si="357"/>
        <v>76408</v>
      </c>
      <c r="P99" s="112">
        <f t="shared" si="358"/>
        <v>1657</v>
      </c>
      <c r="Q99" s="57">
        <v>709570</v>
      </c>
      <c r="R99" s="48">
        <v>1898</v>
      </c>
      <c r="S99" s="119"/>
      <c r="T99" s="57">
        <v>20072</v>
      </c>
      <c r="U99" s="129"/>
      <c r="W99" s="122">
        <f t="shared" ref="W99" si="367">+B99</f>
        <v>43922</v>
      </c>
      <c r="X99" s="123">
        <f t="shared" ref="X99" si="368">+G99</f>
        <v>35</v>
      </c>
      <c r="Y99" s="98">
        <f t="shared" ref="Y99" si="369">+H99</f>
        <v>81589</v>
      </c>
      <c r="Z99" s="124">
        <f t="shared" ref="Z99" si="370">+B99</f>
        <v>43922</v>
      </c>
      <c r="AA99" s="98">
        <f t="shared" ref="AA99" si="371">+L99</f>
        <v>6</v>
      </c>
      <c r="AB99" s="98">
        <f t="shared" ref="AB99" si="372">+M99</f>
        <v>3318</v>
      </c>
    </row>
    <row r="100" spans="2:28" x14ac:dyDescent="0.55000000000000004">
      <c r="B100" s="77">
        <v>43923</v>
      </c>
      <c r="C100" s="48">
        <v>12</v>
      </c>
      <c r="D100" s="84"/>
      <c r="E100" s="111"/>
      <c r="F100" s="57">
        <v>135</v>
      </c>
      <c r="G100" s="48">
        <v>31</v>
      </c>
      <c r="H100" s="56">
        <f t="shared" ref="H100" si="373">+H99+G100</f>
        <v>81620</v>
      </c>
      <c r="I100" s="58">
        <f t="shared" ref="I100" si="374">+H100-M100-O100</f>
        <v>1727</v>
      </c>
      <c r="J100" s="48">
        <v>-50</v>
      </c>
      <c r="K100" s="56">
        <f t="shared" si="345"/>
        <v>379</v>
      </c>
      <c r="L100" s="48">
        <v>4</v>
      </c>
      <c r="M100" s="56">
        <f t="shared" si="346"/>
        <v>3322</v>
      </c>
      <c r="N100" s="48">
        <v>163</v>
      </c>
      <c r="O100" s="56">
        <f t="shared" ref="O100" si="375">+N100+O99</f>
        <v>76571</v>
      </c>
      <c r="P100" s="112">
        <f t="shared" ref="P100" si="376">+Q100-Q99</f>
        <v>1415</v>
      </c>
      <c r="Q100" s="57">
        <v>710985</v>
      </c>
      <c r="R100" s="48">
        <v>1990</v>
      </c>
      <c r="S100" s="119"/>
      <c r="T100" s="57">
        <v>19533</v>
      </c>
      <c r="U100" s="129"/>
      <c r="W100" s="122">
        <f t="shared" ref="W100" si="377">+B100</f>
        <v>43923</v>
      </c>
      <c r="X100" s="123">
        <f t="shared" ref="X100" si="378">+G100</f>
        <v>31</v>
      </c>
      <c r="Y100" s="98">
        <f t="shared" ref="Y100" si="379">+H100</f>
        <v>81620</v>
      </c>
      <c r="Z100" s="124">
        <f t="shared" ref="Z100" si="380">+B100</f>
        <v>43923</v>
      </c>
      <c r="AA100" s="98">
        <f t="shared" ref="AA100" si="381">+L100</f>
        <v>4</v>
      </c>
      <c r="AB100" s="98">
        <f t="shared" ref="AB100" si="382">+M100</f>
        <v>3322</v>
      </c>
    </row>
    <row r="101" spans="2:28" x14ac:dyDescent="0.55000000000000004">
      <c r="B101" s="77">
        <v>43924</v>
      </c>
      <c r="C101" s="48">
        <v>11</v>
      </c>
      <c r="D101" s="84"/>
      <c r="E101" s="111"/>
      <c r="F101" s="57">
        <v>114</v>
      </c>
      <c r="G101" s="48">
        <v>19</v>
      </c>
      <c r="H101" s="56">
        <f t="shared" ref="H101" si="383">+H100+G101</f>
        <v>81639</v>
      </c>
      <c r="I101" s="58">
        <f t="shared" ref="I101" si="384">+H101-M101-O101</f>
        <v>1562</v>
      </c>
      <c r="J101" s="48">
        <v>-48</v>
      </c>
      <c r="K101" s="56">
        <f t="shared" ref="K101" si="385">+J101+K100</f>
        <v>331</v>
      </c>
      <c r="L101" s="48">
        <v>4</v>
      </c>
      <c r="M101" s="56">
        <f t="shared" ref="M101" si="386">+L101+M100</f>
        <v>3326</v>
      </c>
      <c r="N101" s="48">
        <v>180</v>
      </c>
      <c r="O101" s="56">
        <f t="shared" ref="O101" si="387">+N101+O100</f>
        <v>76751</v>
      </c>
      <c r="P101" s="112">
        <f t="shared" ref="P101" si="388">+Q101-Q100</f>
        <v>1103</v>
      </c>
      <c r="Q101" s="57">
        <v>712088</v>
      </c>
      <c r="R101" s="48">
        <v>2346</v>
      </c>
      <c r="S101" s="119"/>
      <c r="T101" s="57">
        <v>18286</v>
      </c>
      <c r="U101" s="129"/>
      <c r="W101" s="122">
        <f t="shared" ref="W101" si="389">+B101</f>
        <v>43924</v>
      </c>
      <c r="X101" s="123">
        <f t="shared" ref="X101" si="390">+G101</f>
        <v>19</v>
      </c>
      <c r="Y101" s="98">
        <f t="shared" ref="Y101" si="391">+H101</f>
        <v>81639</v>
      </c>
      <c r="Z101" s="124">
        <f t="shared" ref="Z101" si="392">+B101</f>
        <v>43924</v>
      </c>
      <c r="AA101" s="98">
        <f t="shared" ref="AA101" si="393">+L101</f>
        <v>4</v>
      </c>
      <c r="AB101" s="98">
        <f t="shared" ref="AB101" si="394">+M101</f>
        <v>3326</v>
      </c>
    </row>
    <row r="102" spans="2:28" x14ac:dyDescent="0.55000000000000004">
      <c r="B102" s="77">
        <v>43925</v>
      </c>
      <c r="C102" s="48">
        <v>11</v>
      </c>
      <c r="D102" s="84"/>
      <c r="E102" s="111"/>
      <c r="F102" s="57">
        <v>107</v>
      </c>
      <c r="G102" s="48">
        <v>30</v>
      </c>
      <c r="H102" s="56">
        <f t="shared" ref="H102" si="395">+H101+G102</f>
        <v>81669</v>
      </c>
      <c r="I102" s="58">
        <f t="shared" ref="I102" si="396">+H102-M102-O102</f>
        <v>1376</v>
      </c>
      <c r="J102" s="48">
        <v>-36</v>
      </c>
      <c r="K102" s="56">
        <f t="shared" ref="K102" si="397">+J102+K101</f>
        <v>295</v>
      </c>
      <c r="L102" s="48">
        <v>3</v>
      </c>
      <c r="M102" s="56">
        <f t="shared" ref="M102" si="398">+L102+M101</f>
        <v>3329</v>
      </c>
      <c r="N102" s="48">
        <v>213</v>
      </c>
      <c r="O102" s="56">
        <f t="shared" ref="O102" si="399">+N102+O101</f>
        <v>76964</v>
      </c>
      <c r="P102" s="112">
        <f t="shared" ref="P102" si="400">+Q102-Q101</f>
        <v>1022</v>
      </c>
      <c r="Q102" s="57">
        <v>713110</v>
      </c>
      <c r="R102" s="48">
        <v>1869</v>
      </c>
      <c r="S102" s="119"/>
      <c r="T102" s="57">
        <v>17436</v>
      </c>
      <c r="U102" s="129"/>
      <c r="W102" s="122">
        <f t="shared" ref="W102" si="401">+B102</f>
        <v>43925</v>
      </c>
      <c r="X102" s="123">
        <f t="shared" ref="X102" si="402">+G102</f>
        <v>30</v>
      </c>
      <c r="Y102" s="98">
        <f t="shared" ref="Y102" si="403">+H102</f>
        <v>81669</v>
      </c>
      <c r="Z102" s="124">
        <f t="shared" ref="Z102" si="404">+B102</f>
        <v>43925</v>
      </c>
      <c r="AA102" s="98">
        <f t="shared" ref="AA102" si="405">+L102</f>
        <v>3</v>
      </c>
      <c r="AB102" s="98">
        <f t="shared" ref="AB102" si="406">+M102</f>
        <v>3329</v>
      </c>
    </row>
    <row r="103" spans="2:28" x14ac:dyDescent="0.55000000000000004">
      <c r="B103" s="77">
        <v>43926</v>
      </c>
      <c r="C103" s="48">
        <v>10</v>
      </c>
      <c r="D103" s="84"/>
      <c r="E103" s="111"/>
      <c r="F103" s="57">
        <v>88</v>
      </c>
      <c r="G103" s="48">
        <v>39</v>
      </c>
      <c r="H103" s="56">
        <f t="shared" ref="H103" si="407">+H102+G103</f>
        <v>81708</v>
      </c>
      <c r="I103" s="58">
        <f t="shared" ref="I103" si="408">+H103-M103-O103</f>
        <v>1299</v>
      </c>
      <c r="J103" s="48">
        <v>-30</v>
      </c>
      <c r="K103" s="56">
        <f t="shared" ref="K103:K104" si="409">+J103+K102</f>
        <v>265</v>
      </c>
      <c r="L103" s="48">
        <v>1</v>
      </c>
      <c r="M103" s="56">
        <f>+L103+M102+1</f>
        <v>3331</v>
      </c>
      <c r="N103" s="48">
        <v>114</v>
      </c>
      <c r="O103" s="56">
        <f t="shared" ref="O103" si="410">+N103+O102</f>
        <v>77078</v>
      </c>
      <c r="P103" s="112">
        <f t="shared" ref="P103" si="411">+Q103-Q102</f>
        <v>878</v>
      </c>
      <c r="Q103" s="57">
        <v>713988</v>
      </c>
      <c r="R103" s="48">
        <v>2151</v>
      </c>
      <c r="S103" s="119"/>
      <c r="T103" s="57">
        <v>16154</v>
      </c>
      <c r="U103" s="129"/>
      <c r="W103" s="122">
        <f t="shared" ref="W103" si="412">+B103</f>
        <v>43926</v>
      </c>
      <c r="X103" s="123">
        <f t="shared" ref="X103" si="413">+G103</f>
        <v>39</v>
      </c>
      <c r="Y103" s="98">
        <f t="shared" ref="Y103" si="414">+H103</f>
        <v>81708</v>
      </c>
      <c r="Z103" s="124">
        <f t="shared" ref="Z103" si="415">+B103</f>
        <v>43926</v>
      </c>
      <c r="AA103" s="98">
        <f t="shared" ref="AA103" si="416">+L103</f>
        <v>1</v>
      </c>
      <c r="AB103" s="98">
        <f t="shared" ref="AB103" si="417">+M103</f>
        <v>3331</v>
      </c>
    </row>
    <row r="104" spans="2:28" x14ac:dyDescent="0.55000000000000004">
      <c r="B104" s="77">
        <v>43927</v>
      </c>
      <c r="C104" s="48">
        <v>12</v>
      </c>
      <c r="D104" s="84"/>
      <c r="E104" s="111"/>
      <c r="F104" s="57">
        <v>89</v>
      </c>
      <c r="G104" s="48">
        <v>32</v>
      </c>
      <c r="H104" s="56">
        <f t="shared" ref="H104" si="418">+H103+G104</f>
        <v>81740</v>
      </c>
      <c r="I104" s="58">
        <f t="shared" ref="I104" si="419">+H104-M104-O104</f>
        <v>1242</v>
      </c>
      <c r="J104" s="48">
        <v>-54</v>
      </c>
      <c r="K104" s="56">
        <f t="shared" si="409"/>
        <v>211</v>
      </c>
      <c r="L104" s="48">
        <v>0</v>
      </c>
      <c r="M104" s="56">
        <f>+L104+M103</f>
        <v>3331</v>
      </c>
      <c r="N104" s="48">
        <v>89</v>
      </c>
      <c r="O104" s="56">
        <f t="shared" ref="O104" si="420">+N104+O103</f>
        <v>77167</v>
      </c>
      <c r="P104" s="112">
        <f t="shared" ref="P104" si="421">+Q104-Q103</f>
        <v>732</v>
      </c>
      <c r="Q104" s="57">
        <v>714720</v>
      </c>
      <c r="R104" s="48">
        <v>2365</v>
      </c>
      <c r="S104" s="119"/>
      <c r="T104" s="57">
        <v>14499</v>
      </c>
      <c r="U104" s="129"/>
      <c r="W104" s="122">
        <f t="shared" ref="W104:W105" si="422">+B104</f>
        <v>43927</v>
      </c>
      <c r="X104" s="123">
        <f t="shared" ref="X104:X105" si="423">+G104</f>
        <v>32</v>
      </c>
      <c r="Y104" s="98">
        <f t="shared" ref="Y104:Y105" si="424">+H104</f>
        <v>81740</v>
      </c>
      <c r="Z104" s="124">
        <f t="shared" ref="Z104:Z105" si="425">+B104</f>
        <v>43927</v>
      </c>
      <c r="AA104" s="98">
        <f t="shared" ref="AA104:AA105" si="426">+L104</f>
        <v>0</v>
      </c>
      <c r="AB104" s="98">
        <f t="shared" ref="AB104:AB105" si="427">+M104</f>
        <v>3331</v>
      </c>
    </row>
    <row r="105" spans="2:28" x14ac:dyDescent="0.55000000000000004">
      <c r="B105" s="77">
        <v>43928</v>
      </c>
      <c r="C105" s="48">
        <v>12</v>
      </c>
      <c r="D105" s="84"/>
      <c r="E105" s="111"/>
      <c r="F105" s="57">
        <v>83</v>
      </c>
      <c r="G105" s="48">
        <v>62</v>
      </c>
      <c r="H105" s="56">
        <f t="shared" ref="H105" si="428">+H104+G105</f>
        <v>81802</v>
      </c>
      <c r="I105" s="58">
        <f t="shared" ref="I105" si="429">+H105-M105-O105</f>
        <v>1190</v>
      </c>
      <c r="J105" s="48">
        <v>-22</v>
      </c>
      <c r="K105" s="56">
        <f t="shared" ref="K105" si="430">+J105+K104</f>
        <v>189</v>
      </c>
      <c r="L105" s="48">
        <v>2</v>
      </c>
      <c r="M105" s="56">
        <f>+L105+M104</f>
        <v>3333</v>
      </c>
      <c r="N105" s="48">
        <v>112</v>
      </c>
      <c r="O105" s="56">
        <f t="shared" ref="O105" si="431">+N105+O104</f>
        <v>77279</v>
      </c>
      <c r="P105" s="112">
        <f t="shared" ref="P105" si="432">+Q105-Q104</f>
        <v>1134</v>
      </c>
      <c r="Q105" s="57">
        <v>715854</v>
      </c>
      <c r="R105" s="48">
        <v>2295</v>
      </c>
      <c r="S105" s="119"/>
      <c r="T105" s="57">
        <v>13334</v>
      </c>
      <c r="U105" s="129"/>
      <c r="W105" s="122">
        <f t="shared" si="422"/>
        <v>43928</v>
      </c>
      <c r="X105" s="123">
        <f t="shared" si="423"/>
        <v>62</v>
      </c>
      <c r="Y105" s="98">
        <f t="shared" si="424"/>
        <v>81802</v>
      </c>
      <c r="Z105" s="124">
        <f t="shared" si="425"/>
        <v>43928</v>
      </c>
      <c r="AA105" s="98">
        <f t="shared" si="426"/>
        <v>2</v>
      </c>
      <c r="AB105" s="98">
        <f t="shared" si="427"/>
        <v>3333</v>
      </c>
    </row>
    <row r="106" spans="2:28" x14ac:dyDescent="0.55000000000000004">
      <c r="B106" s="77">
        <v>43929</v>
      </c>
      <c r="C106" s="48">
        <v>17</v>
      </c>
      <c r="D106" s="84"/>
      <c r="E106" s="111"/>
      <c r="F106" s="57">
        <v>73</v>
      </c>
      <c r="G106" s="48">
        <v>63</v>
      </c>
      <c r="H106" s="56">
        <f t="shared" ref="H106" si="433">+H105+G106</f>
        <v>81865</v>
      </c>
      <c r="I106" s="58">
        <f t="shared" ref="I106" si="434">+H106-M106-O106</f>
        <v>1160</v>
      </c>
      <c r="J106" s="48">
        <v>-13</v>
      </c>
      <c r="K106" s="56">
        <f t="shared" ref="K106" si="435">+J106+K105</f>
        <v>176</v>
      </c>
      <c r="L106" s="48">
        <v>2</v>
      </c>
      <c r="M106" s="56">
        <f>+L106+M105</f>
        <v>3335</v>
      </c>
      <c r="N106" s="48">
        <v>91</v>
      </c>
      <c r="O106" s="56">
        <f t="shared" ref="O106" si="436">+N106+O105</f>
        <v>77370</v>
      </c>
      <c r="P106" s="112">
        <f t="shared" ref="P106" si="437">+Q106-Q105</f>
        <v>35</v>
      </c>
      <c r="Q106" s="57">
        <v>715889</v>
      </c>
      <c r="R106" s="48">
        <v>1848</v>
      </c>
      <c r="S106" s="119"/>
      <c r="T106" s="57">
        <v>12510</v>
      </c>
      <c r="U106" s="129"/>
      <c r="W106" s="122">
        <f t="shared" ref="W106" si="438">+B106</f>
        <v>43929</v>
      </c>
      <c r="X106" s="123">
        <f t="shared" ref="X106" si="439">+G106</f>
        <v>63</v>
      </c>
      <c r="Y106" s="98">
        <f t="shared" ref="Y106" si="440">+H106</f>
        <v>81865</v>
      </c>
      <c r="Z106" s="124">
        <f t="shared" ref="Z106" si="441">+B106</f>
        <v>43929</v>
      </c>
      <c r="AA106" s="98">
        <f t="shared" ref="AA106" si="442">+L106</f>
        <v>2</v>
      </c>
      <c r="AB106" s="98">
        <f t="shared" ref="AB106" si="443">+M106</f>
        <v>3335</v>
      </c>
    </row>
    <row r="107" spans="2:28" x14ac:dyDescent="0.55000000000000004">
      <c r="B107" s="77">
        <v>43930</v>
      </c>
      <c r="C107" s="48">
        <v>3</v>
      </c>
      <c r="D107" s="84"/>
      <c r="E107" s="111"/>
      <c r="F107" s="57">
        <v>53</v>
      </c>
      <c r="G107" s="48">
        <v>42</v>
      </c>
      <c r="H107" s="56">
        <f t="shared" ref="H107" si="444">+H106+G107</f>
        <v>81907</v>
      </c>
      <c r="I107" s="58">
        <f t="shared" ref="I107" si="445">+H107-M107-O107</f>
        <v>1116</v>
      </c>
      <c r="J107" s="48">
        <v>-32</v>
      </c>
      <c r="K107" s="56">
        <f t="shared" ref="K107" si="446">+J107+K106</f>
        <v>144</v>
      </c>
      <c r="L107" s="48">
        <v>1</v>
      </c>
      <c r="M107" s="56">
        <f>+L107+M106</f>
        <v>3336</v>
      </c>
      <c r="N107" s="48">
        <v>85</v>
      </c>
      <c r="O107" s="56">
        <f t="shared" ref="O107" si="447">+N107+O106</f>
        <v>77455</v>
      </c>
      <c r="P107" s="112">
        <f t="shared" ref="P107" si="448">+Q107-Q106</f>
        <v>1489</v>
      </c>
      <c r="Q107" s="57">
        <v>717378</v>
      </c>
      <c r="R107" s="48">
        <v>1823</v>
      </c>
      <c r="S107" s="119"/>
      <c r="T107" s="57">
        <v>11176</v>
      </c>
      <c r="U107" s="129"/>
      <c r="W107" s="122">
        <f t="shared" ref="W107" si="449">+B107</f>
        <v>43930</v>
      </c>
      <c r="X107" s="123">
        <f t="shared" ref="X107" si="450">+G107</f>
        <v>42</v>
      </c>
      <c r="Y107" s="98">
        <f t="shared" ref="Y107" si="451">+H107</f>
        <v>81907</v>
      </c>
      <c r="Z107" s="124">
        <f t="shared" ref="Z107" si="452">+B107</f>
        <v>43930</v>
      </c>
      <c r="AA107" s="98">
        <f t="shared" ref="AA107" si="453">+L107</f>
        <v>1</v>
      </c>
      <c r="AB107" s="98">
        <f t="shared" ref="AB107" si="454">+M107</f>
        <v>3336</v>
      </c>
    </row>
    <row r="108" spans="2:28" x14ac:dyDescent="0.55000000000000004">
      <c r="B108" s="77">
        <v>43931</v>
      </c>
      <c r="C108" s="48">
        <v>8</v>
      </c>
      <c r="D108" s="84"/>
      <c r="E108" s="111"/>
      <c r="F108" s="57">
        <v>44</v>
      </c>
      <c r="G108" s="48">
        <v>46</v>
      </c>
      <c r="H108" s="56">
        <f t="shared" ref="H108" si="455">+H107+G108</f>
        <v>81953</v>
      </c>
      <c r="I108" s="56">
        <f t="shared" ref="I108" si="456">+H108-M108-O108</f>
        <v>1089</v>
      </c>
      <c r="J108" s="48">
        <v>-3</v>
      </c>
      <c r="K108" s="56">
        <f t="shared" ref="K108" si="457">+J108+K107</f>
        <v>141</v>
      </c>
      <c r="L108" s="48">
        <v>3</v>
      </c>
      <c r="M108" s="56">
        <f>+L108+M107</f>
        <v>3339</v>
      </c>
      <c r="N108" s="48">
        <v>70</v>
      </c>
      <c r="O108" s="56">
        <f t="shared" ref="O108" si="458">+N108+O107</f>
        <v>77525</v>
      </c>
      <c r="P108" s="112">
        <f t="shared" ref="P108" si="459">+Q108-Q107</f>
        <v>672</v>
      </c>
      <c r="Q108" s="57">
        <v>718050</v>
      </c>
      <c r="R108" s="48">
        <v>1411</v>
      </c>
      <c r="S108" s="119"/>
      <c r="T108" s="57">
        <v>10435</v>
      </c>
      <c r="U108" s="129"/>
      <c r="W108" s="122">
        <f t="shared" ref="W108" si="460">+B108</f>
        <v>43931</v>
      </c>
      <c r="X108" s="123">
        <f t="shared" ref="X108" si="461">+G108</f>
        <v>46</v>
      </c>
      <c r="Y108" s="98">
        <f t="shared" ref="Y108" si="462">+H108</f>
        <v>81953</v>
      </c>
      <c r="Z108" s="124">
        <f t="shared" ref="Z108" si="463">+B108</f>
        <v>43931</v>
      </c>
      <c r="AA108" s="98">
        <f t="shared" ref="AA108" si="464">+L108</f>
        <v>3</v>
      </c>
      <c r="AB108" s="98">
        <f t="shared" ref="AB108" si="465">+M108</f>
        <v>3339</v>
      </c>
    </row>
    <row r="109" spans="2:28" x14ac:dyDescent="0.55000000000000004">
      <c r="B109" s="77"/>
      <c r="C109" s="48"/>
      <c r="D109" s="84"/>
      <c r="E109" s="61"/>
      <c r="F109" s="57"/>
      <c r="G109" s="48"/>
      <c r="H109" s="55"/>
      <c r="I109" s="55"/>
      <c r="J109" s="48"/>
      <c r="K109" s="55"/>
      <c r="L109" s="48"/>
      <c r="M109" s="55"/>
      <c r="N109" s="48"/>
      <c r="O109" s="57"/>
      <c r="P109" s="93"/>
      <c r="Q109" s="57"/>
      <c r="R109" s="48"/>
      <c r="S109" s="57"/>
      <c r="T109" s="57"/>
      <c r="U109" s="78"/>
      <c r="W109" s="122"/>
      <c r="X109" s="123"/>
      <c r="Y109" s="98"/>
      <c r="Z109" s="124"/>
      <c r="AA109" s="98"/>
      <c r="AB109" s="98"/>
    </row>
    <row r="110" spans="2:28" x14ac:dyDescent="0.55000000000000004">
      <c r="B110" s="77"/>
      <c r="C110" s="59"/>
      <c r="D110" s="49"/>
      <c r="E110" s="61"/>
      <c r="F110" s="60"/>
      <c r="G110" s="59"/>
      <c r="H110" s="61"/>
      <c r="I110" s="55"/>
      <c r="J110" s="59"/>
      <c r="K110" s="61"/>
      <c r="L110" s="59"/>
      <c r="M110" s="61"/>
      <c r="N110" s="48"/>
      <c r="O110" s="60"/>
      <c r="P110" s="125"/>
      <c r="Q110" s="60"/>
      <c r="R110" s="48"/>
      <c r="S110" s="60"/>
      <c r="T110" s="60"/>
      <c r="U110" s="78"/>
    </row>
    <row r="111" spans="2:28" ht="9.5" customHeight="1" thickBot="1" x14ac:dyDescent="0.6">
      <c r="B111" s="66"/>
      <c r="C111" s="79"/>
      <c r="D111" s="80"/>
      <c r="E111" s="82"/>
      <c r="F111" s="96"/>
      <c r="G111" s="79"/>
      <c r="H111" s="82"/>
      <c r="I111" s="82"/>
      <c r="J111" s="79"/>
      <c r="K111" s="82"/>
      <c r="L111" s="79"/>
      <c r="M111" s="82"/>
      <c r="N111" s="83"/>
      <c r="O111" s="81"/>
      <c r="P111" s="95"/>
      <c r="Q111" s="96"/>
      <c r="R111" s="121"/>
      <c r="S111" s="96"/>
      <c r="T111" s="96"/>
      <c r="U111" s="67"/>
    </row>
    <row r="113" spans="2:21" ht="13" customHeight="1" x14ac:dyDescent="0.55000000000000004">
      <c r="E113" s="113"/>
      <c r="F113" s="114"/>
      <c r="G113" s="113" t="s">
        <v>80</v>
      </c>
      <c r="H113" s="114"/>
      <c r="I113" s="114"/>
      <c r="J113" s="114"/>
      <c r="U113" s="72"/>
    </row>
    <row r="114" spans="2:21" ht="13" customHeight="1" x14ac:dyDescent="0.55000000000000004">
      <c r="E114" s="113" t="s">
        <v>98</v>
      </c>
      <c r="F114" s="114"/>
      <c r="G114" s="233" t="s">
        <v>79</v>
      </c>
      <c r="H114" s="234"/>
      <c r="I114" s="113" t="s">
        <v>106</v>
      </c>
      <c r="J114" s="114"/>
    </row>
    <row r="115" spans="2:21" ht="13" customHeight="1" x14ac:dyDescent="0.55000000000000004">
      <c r="B115" s="131"/>
      <c r="E115" s="115" t="s">
        <v>108</v>
      </c>
      <c r="F115" s="114"/>
      <c r="G115" s="116"/>
      <c r="H115" s="116"/>
      <c r="I115" s="113" t="s">
        <v>107</v>
      </c>
      <c r="J115" s="114"/>
    </row>
    <row r="116" spans="2:21" ht="13" customHeight="1" x14ac:dyDescent="0.55000000000000004">
      <c r="E116" s="113" t="s">
        <v>96</v>
      </c>
      <c r="F116" s="114"/>
      <c r="G116" s="113" t="s">
        <v>97</v>
      </c>
      <c r="H116" s="114"/>
      <c r="I116" s="114"/>
      <c r="J116" s="114"/>
    </row>
    <row r="117" spans="2:21" ht="13" customHeight="1" x14ac:dyDescent="0.55000000000000004">
      <c r="E117" s="113" t="s">
        <v>98</v>
      </c>
      <c r="F117" s="114"/>
      <c r="G117" s="113" t="s">
        <v>99</v>
      </c>
      <c r="H117" s="114"/>
      <c r="I117" s="114"/>
      <c r="J117" s="114"/>
    </row>
    <row r="118" spans="2:21" ht="13" customHeight="1" x14ac:dyDescent="0.55000000000000004">
      <c r="E118" s="113" t="s">
        <v>98</v>
      </c>
      <c r="F118" s="114"/>
      <c r="G118" s="113" t="s">
        <v>100</v>
      </c>
      <c r="H118" s="114"/>
      <c r="I118" s="114"/>
      <c r="J118" s="114"/>
    </row>
    <row r="119" spans="2:21" ht="13" customHeight="1" x14ac:dyDescent="0.55000000000000004">
      <c r="E119" s="113" t="s">
        <v>101</v>
      </c>
      <c r="F119" s="114"/>
      <c r="G119" s="113" t="s">
        <v>102</v>
      </c>
      <c r="H119" s="114"/>
      <c r="I119" s="114"/>
      <c r="J119" s="114"/>
    </row>
    <row r="120" spans="2:21" ht="13" customHeight="1" x14ac:dyDescent="0.55000000000000004">
      <c r="E120" s="113" t="s">
        <v>103</v>
      </c>
      <c r="F120" s="114"/>
      <c r="G120" s="113" t="s">
        <v>104</v>
      </c>
      <c r="H120" s="114"/>
      <c r="I120" s="114"/>
      <c r="J120" s="114"/>
    </row>
  </sheetData>
  <mergeCells count="12">
    <mergeCell ref="G114:H114"/>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A1"/>
  <sheetViews>
    <sheetView topLeftCell="A7" zoomScale="85" zoomScaleNormal="85" workbookViewId="0">
      <selection activeCell="B24" sqref="B24"/>
    </sheetView>
  </sheetViews>
  <sheetFormatPr defaultRowHeight="18" x14ac:dyDescent="0.55000000000000004"/>
  <sheetData/>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AR113"/>
  <sheetViews>
    <sheetView topLeftCell="A4" zoomScale="96" zoomScaleNormal="96" workbookViewId="0">
      <pane xSplit="1" ySplit="4" topLeftCell="N105" activePane="bottomRight" state="frozen"/>
      <selection activeCell="A4" sqref="A4"/>
      <selection pane="topRight" activeCell="B4" sqref="B4"/>
      <selection pane="bottomLeft" activeCell="A7" sqref="A7"/>
      <selection pane="bottomRight" activeCell="N107" sqref="N107"/>
    </sheetView>
  </sheetViews>
  <sheetFormatPr defaultRowHeight="18" x14ac:dyDescent="0.55000000000000004"/>
  <cols>
    <col min="1" max="1" width="8.6640625" style="45"/>
    <col min="2" max="2" width="4.83203125" bestFit="1" customWidth="1"/>
    <col min="3" max="3" width="5.1640625" bestFit="1" customWidth="1"/>
    <col min="4" max="4" width="5.4140625" bestFit="1" customWidth="1"/>
    <col min="5" max="5" width="6.6640625" bestFit="1" customWidth="1"/>
    <col min="6" max="8" width="4.83203125" bestFit="1" customWidth="1"/>
    <col min="9" max="9" width="4.83203125" customWidth="1"/>
    <col min="10" max="20" width="4.83203125" bestFit="1" customWidth="1"/>
    <col min="21" max="21" width="4.83203125" customWidth="1"/>
    <col min="22" max="22" width="4.83203125" bestFit="1" customWidth="1"/>
    <col min="23" max="23" width="4.83203125" customWidth="1"/>
    <col min="24" max="24" width="5.33203125" customWidth="1"/>
    <col min="25" max="26" width="3.33203125" customWidth="1"/>
    <col min="27" max="44" width="4.83203125" bestFit="1" customWidth="1"/>
  </cols>
  <sheetData>
    <row r="1" spans="1:44" x14ac:dyDescent="0.55000000000000004">
      <c r="A1" s="130"/>
    </row>
    <row r="3" spans="1:44" ht="18.5" thickBot="1" x14ac:dyDescent="0.6"/>
    <row r="4" spans="1:44" ht="18.5" thickBot="1" x14ac:dyDescent="0.6">
      <c r="A4" s="62" t="s">
        <v>3</v>
      </c>
      <c r="B4" s="262" t="s">
        <v>130</v>
      </c>
      <c r="C4" s="263"/>
      <c r="D4" s="263"/>
      <c r="E4" s="263"/>
      <c r="F4" s="263"/>
      <c r="G4" s="263"/>
      <c r="H4" s="263"/>
      <c r="I4" s="263"/>
      <c r="J4" s="263"/>
      <c r="K4" s="264"/>
      <c r="L4" s="143" t="s">
        <v>127</v>
      </c>
      <c r="M4" s="144"/>
      <c r="N4" s="144"/>
      <c r="O4" s="144"/>
      <c r="P4" s="144"/>
      <c r="Q4" s="144"/>
      <c r="R4" s="144"/>
      <c r="S4" s="144"/>
      <c r="T4" s="144"/>
      <c r="U4" s="144"/>
      <c r="V4" s="144"/>
      <c r="W4" s="144"/>
      <c r="X4" s="145"/>
    </row>
    <row r="5" spans="1:44" ht="18" customHeight="1" x14ac:dyDescent="0.55000000000000004">
      <c r="A5" s="265" t="s">
        <v>76</v>
      </c>
      <c r="B5" s="269" t="s">
        <v>134</v>
      </c>
      <c r="C5" s="267"/>
      <c r="D5" s="267"/>
      <c r="E5" s="267"/>
      <c r="F5" s="270" t="s">
        <v>135</v>
      </c>
      <c r="G5" s="267" t="s">
        <v>131</v>
      </c>
      <c r="H5" s="267"/>
      <c r="I5" s="267"/>
      <c r="J5" s="267" t="s">
        <v>132</v>
      </c>
      <c r="K5" s="268"/>
      <c r="L5" s="254" t="s">
        <v>69</v>
      </c>
      <c r="M5" s="255"/>
      <c r="N5" s="258" t="s">
        <v>9</v>
      </c>
      <c r="O5" s="259"/>
      <c r="P5" s="294" t="s">
        <v>128</v>
      </c>
      <c r="Q5" s="295"/>
      <c r="R5" s="295"/>
      <c r="S5" s="296"/>
      <c r="T5" s="288" t="s">
        <v>88</v>
      </c>
      <c r="U5" s="289"/>
      <c r="V5" s="289"/>
      <c r="W5" s="289"/>
      <c r="X5" s="290"/>
      <c r="Y5" s="132"/>
      <c r="Z5" s="132"/>
      <c r="AA5" s="301" t="s">
        <v>142</v>
      </c>
      <c r="AB5" s="281"/>
      <c r="AC5" s="281"/>
      <c r="AD5" s="281"/>
      <c r="AE5" s="281"/>
      <c r="AF5" s="302"/>
      <c r="AG5" s="280" t="s">
        <v>143</v>
      </c>
      <c r="AH5" s="281"/>
      <c r="AI5" s="281"/>
      <c r="AJ5" s="281"/>
      <c r="AK5" s="281"/>
      <c r="AL5" s="282"/>
      <c r="AM5" s="280" t="s">
        <v>144</v>
      </c>
      <c r="AN5" s="281"/>
      <c r="AO5" s="281"/>
      <c r="AP5" s="281"/>
      <c r="AQ5" s="281"/>
      <c r="AR5" s="286"/>
    </row>
    <row r="6" spans="1:44" ht="18" customHeight="1" x14ac:dyDescent="0.55000000000000004">
      <c r="A6" s="265"/>
      <c r="B6" s="273" t="s">
        <v>148</v>
      </c>
      <c r="C6" s="274"/>
      <c r="D6" s="277" t="s">
        <v>86</v>
      </c>
      <c r="E6" s="275" t="s">
        <v>136</v>
      </c>
      <c r="F6" s="271"/>
      <c r="G6" s="277" t="s">
        <v>133</v>
      </c>
      <c r="H6" s="277" t="s">
        <v>9</v>
      </c>
      <c r="I6" s="277" t="s">
        <v>86</v>
      </c>
      <c r="J6" s="277" t="s">
        <v>133</v>
      </c>
      <c r="K6" s="278" t="s">
        <v>9</v>
      </c>
      <c r="L6" s="256"/>
      <c r="M6" s="257"/>
      <c r="N6" s="260"/>
      <c r="O6" s="261"/>
      <c r="P6" s="297"/>
      <c r="Q6" s="298"/>
      <c r="R6" s="298"/>
      <c r="S6" s="299"/>
      <c r="T6" s="291"/>
      <c r="U6" s="292"/>
      <c r="V6" s="292"/>
      <c r="W6" s="292"/>
      <c r="X6" s="293"/>
      <c r="Y6" s="132"/>
      <c r="Z6" s="132"/>
      <c r="AA6" s="300" t="s">
        <v>141</v>
      </c>
      <c r="AB6" s="284"/>
      <c r="AC6" s="284" t="s">
        <v>140</v>
      </c>
      <c r="AD6" s="284"/>
      <c r="AE6" s="284" t="s">
        <v>132</v>
      </c>
      <c r="AF6" s="303"/>
      <c r="AG6" s="283" t="s">
        <v>141</v>
      </c>
      <c r="AH6" s="284"/>
      <c r="AI6" s="284" t="s">
        <v>140</v>
      </c>
      <c r="AJ6" s="284"/>
      <c r="AK6" s="284" t="s">
        <v>132</v>
      </c>
      <c r="AL6" s="285"/>
      <c r="AM6" s="283" t="s">
        <v>141</v>
      </c>
      <c r="AN6" s="284"/>
      <c r="AO6" s="284" t="s">
        <v>140</v>
      </c>
      <c r="AP6" s="284"/>
      <c r="AQ6" s="284" t="s">
        <v>132</v>
      </c>
      <c r="AR6" s="287"/>
    </row>
    <row r="7" spans="1:44" ht="36.5" thickBot="1" x14ac:dyDescent="0.6">
      <c r="A7" s="266"/>
      <c r="B7" s="142" t="s">
        <v>133</v>
      </c>
      <c r="C7" s="134" t="s">
        <v>9</v>
      </c>
      <c r="D7" s="272"/>
      <c r="E7" s="276"/>
      <c r="F7" s="272"/>
      <c r="G7" s="272"/>
      <c r="H7" s="272"/>
      <c r="I7" s="272"/>
      <c r="J7" s="272"/>
      <c r="K7" s="279"/>
      <c r="L7" s="150" t="s">
        <v>69</v>
      </c>
      <c r="M7" s="146" t="s">
        <v>137</v>
      </c>
      <c r="N7" s="151" t="s">
        <v>9</v>
      </c>
      <c r="O7" s="146" t="s">
        <v>137</v>
      </c>
      <c r="P7" s="141" t="s">
        <v>138</v>
      </c>
      <c r="Q7" s="146" t="s">
        <v>137</v>
      </c>
      <c r="R7" s="151" t="s">
        <v>9</v>
      </c>
      <c r="S7" s="146" t="s">
        <v>137</v>
      </c>
      <c r="T7" s="152" t="s">
        <v>139</v>
      </c>
      <c r="U7" s="152" t="s">
        <v>145</v>
      </c>
      <c r="V7" s="135" t="s">
        <v>91</v>
      </c>
      <c r="W7" s="153" t="s">
        <v>129</v>
      </c>
      <c r="X7" s="154" t="s">
        <v>137</v>
      </c>
      <c r="AA7" s="160" t="s">
        <v>133</v>
      </c>
      <c r="AB7" s="155" t="s">
        <v>9</v>
      </c>
      <c r="AC7" s="155" t="s">
        <v>133</v>
      </c>
      <c r="AD7" s="155" t="s">
        <v>9</v>
      </c>
      <c r="AE7" s="155" t="s">
        <v>133</v>
      </c>
      <c r="AF7" s="156" t="s">
        <v>9</v>
      </c>
      <c r="AG7" s="157" t="s">
        <v>133</v>
      </c>
      <c r="AH7" s="155" t="s">
        <v>9</v>
      </c>
      <c r="AI7" s="155" t="s">
        <v>133</v>
      </c>
      <c r="AJ7" s="155" t="s">
        <v>9</v>
      </c>
      <c r="AK7" s="155" t="s">
        <v>133</v>
      </c>
      <c r="AL7" s="159" t="s">
        <v>9</v>
      </c>
      <c r="AM7" s="157" t="s">
        <v>133</v>
      </c>
      <c r="AN7" s="155" t="s">
        <v>9</v>
      </c>
      <c r="AO7" s="155" t="s">
        <v>133</v>
      </c>
      <c r="AP7" s="155" t="s">
        <v>9</v>
      </c>
      <c r="AQ7" s="155" t="s">
        <v>133</v>
      </c>
      <c r="AR7" s="158" t="s">
        <v>9</v>
      </c>
    </row>
    <row r="8" spans="1:44" x14ac:dyDescent="0.55000000000000004">
      <c r="A8" s="190"/>
      <c r="B8" s="138"/>
      <c r="C8" s="136"/>
      <c r="D8" s="136"/>
      <c r="E8" s="136"/>
      <c r="F8" s="136"/>
      <c r="G8" s="136"/>
      <c r="H8" s="136"/>
      <c r="I8" s="136"/>
      <c r="J8" s="136"/>
      <c r="K8" s="140"/>
      <c r="L8" s="138"/>
      <c r="M8" s="136"/>
      <c r="N8" s="137"/>
      <c r="O8" s="136"/>
      <c r="P8" s="136"/>
      <c r="Q8" s="136"/>
      <c r="R8" s="136"/>
      <c r="S8" s="136"/>
      <c r="T8" s="136"/>
      <c r="U8" s="136"/>
      <c r="V8" s="136"/>
      <c r="W8" s="46"/>
      <c r="X8" s="139"/>
      <c r="AA8" s="161"/>
      <c r="AB8" s="40"/>
      <c r="AC8" s="40"/>
      <c r="AD8" s="40"/>
      <c r="AE8" s="40"/>
      <c r="AF8" s="162"/>
      <c r="AG8" s="163"/>
      <c r="AH8" s="40"/>
      <c r="AI8" s="40"/>
      <c r="AJ8" s="40"/>
      <c r="AK8" s="40"/>
      <c r="AL8" s="164"/>
      <c r="AM8" s="163"/>
      <c r="AN8" s="40"/>
      <c r="AO8" s="40"/>
      <c r="AP8" s="40"/>
      <c r="AQ8" s="40"/>
      <c r="AR8" s="165"/>
    </row>
    <row r="9" spans="1:44" x14ac:dyDescent="0.55000000000000004">
      <c r="A9" s="191">
        <v>43833</v>
      </c>
      <c r="B9" s="138"/>
      <c r="C9" s="136"/>
      <c r="D9" s="136"/>
      <c r="E9" s="136"/>
      <c r="F9" s="136"/>
      <c r="G9" s="136"/>
      <c r="H9" s="136"/>
      <c r="I9" s="136"/>
      <c r="J9" s="136"/>
      <c r="K9" s="140"/>
      <c r="L9" s="138"/>
      <c r="M9" s="136"/>
      <c r="N9" s="137"/>
      <c r="O9" s="136"/>
      <c r="P9" s="136"/>
      <c r="Q9" s="136"/>
      <c r="R9" s="136"/>
      <c r="S9" s="136"/>
      <c r="T9" s="136"/>
      <c r="U9" s="136"/>
      <c r="V9" s="136"/>
      <c r="W9" s="46"/>
      <c r="X9" s="140"/>
      <c r="AA9" s="138"/>
      <c r="AB9" s="136"/>
      <c r="AC9" s="136"/>
      <c r="AD9" s="136"/>
      <c r="AE9" s="136"/>
      <c r="AF9" s="46"/>
      <c r="AG9" s="166"/>
      <c r="AH9" s="136"/>
      <c r="AI9" s="136"/>
      <c r="AJ9" s="136"/>
      <c r="AK9" s="136"/>
      <c r="AL9" s="47"/>
      <c r="AM9" s="166"/>
      <c r="AN9" s="136"/>
      <c r="AO9" s="136"/>
      <c r="AP9" s="136"/>
      <c r="AQ9" s="136"/>
      <c r="AR9" s="140"/>
    </row>
    <row r="10" spans="1:44" x14ac:dyDescent="0.55000000000000004">
      <c r="A10" s="192">
        <v>43834</v>
      </c>
      <c r="B10" s="138"/>
      <c r="C10" s="136"/>
      <c r="D10" s="136"/>
      <c r="E10" s="136"/>
      <c r="F10" s="136"/>
      <c r="G10" s="136"/>
      <c r="H10" s="136"/>
      <c r="I10" s="136"/>
      <c r="J10" s="136"/>
      <c r="K10" s="140"/>
      <c r="L10" s="138"/>
      <c r="M10" s="136"/>
      <c r="N10" s="137"/>
      <c r="O10" s="136"/>
      <c r="P10" s="136"/>
      <c r="Q10" s="136"/>
      <c r="R10" s="136"/>
      <c r="S10" s="136"/>
      <c r="T10" s="136"/>
      <c r="U10" s="136"/>
      <c r="V10" s="136"/>
      <c r="W10" s="46"/>
      <c r="X10" s="140"/>
      <c r="AA10" s="138"/>
      <c r="AB10" s="136"/>
      <c r="AC10" s="136"/>
      <c r="AD10" s="136"/>
      <c r="AE10" s="136"/>
      <c r="AF10" s="46"/>
      <c r="AG10" s="166"/>
      <c r="AH10" s="136"/>
      <c r="AI10" s="136"/>
      <c r="AJ10" s="136"/>
      <c r="AK10" s="136"/>
      <c r="AL10" s="47"/>
      <c r="AM10" s="166"/>
      <c r="AN10" s="136"/>
      <c r="AO10" s="136"/>
      <c r="AP10" s="136"/>
      <c r="AQ10" s="136"/>
      <c r="AR10" s="140"/>
    </row>
    <row r="11" spans="1:44" x14ac:dyDescent="0.55000000000000004">
      <c r="A11" s="191">
        <v>43835</v>
      </c>
      <c r="B11" s="138"/>
      <c r="C11" s="136"/>
      <c r="D11" s="136"/>
      <c r="E11" s="136"/>
      <c r="F11" s="136"/>
      <c r="G11" s="136"/>
      <c r="H11" s="136"/>
      <c r="I11" s="136"/>
      <c r="J11" s="136"/>
      <c r="K11" s="140"/>
      <c r="L11" s="138"/>
      <c r="M11" s="136"/>
      <c r="N11" s="137"/>
      <c r="O11" s="136"/>
      <c r="P11" s="136"/>
      <c r="Q11" s="136"/>
      <c r="R11" s="136"/>
      <c r="S11" s="136"/>
      <c r="T11" s="136"/>
      <c r="U11" s="136"/>
      <c r="V11" s="136"/>
      <c r="W11" s="46"/>
      <c r="X11" s="140"/>
      <c r="AA11" s="138"/>
      <c r="AB11" s="136"/>
      <c r="AC11" s="136"/>
      <c r="AD11" s="136"/>
      <c r="AE11" s="136"/>
      <c r="AF11" s="46"/>
      <c r="AG11" s="166"/>
      <c r="AH11" s="136"/>
      <c r="AI11" s="136"/>
      <c r="AJ11" s="136"/>
      <c r="AK11" s="136"/>
      <c r="AL11" s="47"/>
      <c r="AM11" s="166"/>
      <c r="AN11" s="136"/>
      <c r="AO11" s="136"/>
      <c r="AP11" s="136"/>
      <c r="AQ11" s="136"/>
      <c r="AR11" s="140"/>
    </row>
    <row r="12" spans="1:44" x14ac:dyDescent="0.55000000000000004">
      <c r="A12" s="192">
        <v>43836</v>
      </c>
      <c r="B12" s="138"/>
      <c r="C12" s="136"/>
      <c r="D12" s="136"/>
      <c r="E12" s="136"/>
      <c r="F12" s="136"/>
      <c r="G12" s="136"/>
      <c r="H12" s="136"/>
      <c r="I12" s="136"/>
      <c r="J12" s="136"/>
      <c r="K12" s="140"/>
      <c r="L12" s="138"/>
      <c r="M12" s="136"/>
      <c r="N12" s="137"/>
      <c r="O12" s="136"/>
      <c r="P12" s="136"/>
      <c r="Q12" s="136"/>
      <c r="R12" s="136"/>
      <c r="S12" s="136"/>
      <c r="T12" s="136"/>
      <c r="U12" s="136"/>
      <c r="V12" s="136"/>
      <c r="W12" s="46"/>
      <c r="X12" s="140"/>
      <c r="AA12" s="138"/>
      <c r="AB12" s="136"/>
      <c r="AC12" s="136"/>
      <c r="AD12" s="136"/>
      <c r="AE12" s="136"/>
      <c r="AF12" s="46"/>
      <c r="AG12" s="166"/>
      <c r="AH12" s="136"/>
      <c r="AI12" s="136"/>
      <c r="AJ12" s="136"/>
      <c r="AK12" s="136"/>
      <c r="AL12" s="47"/>
      <c r="AM12" s="166"/>
      <c r="AN12" s="136"/>
      <c r="AO12" s="136"/>
      <c r="AP12" s="136"/>
      <c r="AQ12" s="136"/>
      <c r="AR12" s="140"/>
    </row>
    <row r="13" spans="1:44" x14ac:dyDescent="0.55000000000000004">
      <c r="A13" s="191">
        <v>43837</v>
      </c>
      <c r="B13" s="138"/>
      <c r="C13" s="136"/>
      <c r="D13" s="136"/>
      <c r="E13" s="136"/>
      <c r="F13" s="136"/>
      <c r="G13" s="136"/>
      <c r="H13" s="136"/>
      <c r="I13" s="136"/>
      <c r="J13" s="136"/>
      <c r="K13" s="140"/>
      <c r="L13" s="138"/>
      <c r="M13" s="136"/>
      <c r="N13" s="137"/>
      <c r="O13" s="136"/>
      <c r="P13" s="136"/>
      <c r="Q13" s="136"/>
      <c r="R13" s="136"/>
      <c r="S13" s="136"/>
      <c r="T13" s="136"/>
      <c r="U13" s="136"/>
      <c r="V13" s="136"/>
      <c r="W13" s="46"/>
      <c r="X13" s="140"/>
      <c r="AA13" s="138"/>
      <c r="AB13" s="136"/>
      <c r="AC13" s="136"/>
      <c r="AD13" s="136"/>
      <c r="AE13" s="136"/>
      <c r="AF13" s="46"/>
      <c r="AG13" s="166"/>
      <c r="AH13" s="136"/>
      <c r="AI13" s="136"/>
      <c r="AJ13" s="136"/>
      <c r="AK13" s="136"/>
      <c r="AL13" s="47"/>
      <c r="AM13" s="166"/>
      <c r="AN13" s="136"/>
      <c r="AO13" s="136"/>
      <c r="AP13" s="136"/>
      <c r="AQ13" s="136"/>
      <c r="AR13" s="140"/>
    </row>
    <row r="14" spans="1:44" x14ac:dyDescent="0.55000000000000004">
      <c r="A14" s="192">
        <v>43838</v>
      </c>
      <c r="B14" s="138"/>
      <c r="C14" s="136"/>
      <c r="D14" s="136"/>
      <c r="E14" s="136"/>
      <c r="F14" s="136"/>
      <c r="G14" s="136"/>
      <c r="H14" s="136"/>
      <c r="I14" s="136"/>
      <c r="J14" s="136"/>
      <c r="K14" s="140"/>
      <c r="L14" s="138"/>
      <c r="M14" s="136"/>
      <c r="N14" s="137"/>
      <c r="O14" s="136"/>
      <c r="P14" s="136"/>
      <c r="Q14" s="136"/>
      <c r="R14" s="136"/>
      <c r="S14" s="136"/>
      <c r="T14" s="136"/>
      <c r="U14" s="136"/>
      <c r="V14" s="136"/>
      <c r="W14" s="46"/>
      <c r="X14" s="140"/>
      <c r="AA14" s="138"/>
      <c r="AB14" s="136"/>
      <c r="AC14" s="136"/>
      <c r="AD14" s="136"/>
      <c r="AE14" s="136"/>
      <c r="AF14" s="46"/>
      <c r="AG14" s="166"/>
      <c r="AH14" s="136"/>
      <c r="AI14" s="136"/>
      <c r="AJ14" s="136"/>
      <c r="AK14" s="136"/>
      <c r="AL14" s="47"/>
      <c r="AM14" s="166"/>
      <c r="AN14" s="136"/>
      <c r="AO14" s="136"/>
      <c r="AP14" s="136"/>
      <c r="AQ14" s="136"/>
      <c r="AR14" s="140"/>
    </row>
    <row r="15" spans="1:44" x14ac:dyDescent="0.55000000000000004">
      <c r="A15" s="191">
        <v>43839</v>
      </c>
      <c r="B15" s="138"/>
      <c r="C15" s="136"/>
      <c r="D15" s="136"/>
      <c r="E15" s="136"/>
      <c r="F15" s="136"/>
      <c r="G15" s="136"/>
      <c r="H15" s="136"/>
      <c r="I15" s="136"/>
      <c r="J15" s="136"/>
      <c r="K15" s="140"/>
      <c r="L15" s="138"/>
      <c r="M15" s="136"/>
      <c r="N15" s="137"/>
      <c r="O15" s="136"/>
      <c r="P15" s="136"/>
      <c r="Q15" s="136"/>
      <c r="R15" s="136"/>
      <c r="S15" s="136"/>
      <c r="T15" s="136"/>
      <c r="U15" s="136"/>
      <c r="V15" s="136"/>
      <c r="W15" s="46"/>
      <c r="X15" s="140"/>
      <c r="AA15" s="138"/>
      <c r="AB15" s="136"/>
      <c r="AC15" s="136"/>
      <c r="AD15" s="136"/>
      <c r="AE15" s="136"/>
      <c r="AF15" s="46"/>
      <c r="AG15" s="166"/>
      <c r="AH15" s="136"/>
      <c r="AI15" s="136"/>
      <c r="AJ15" s="136"/>
      <c r="AK15" s="136"/>
      <c r="AL15" s="47"/>
      <c r="AM15" s="166"/>
      <c r="AN15" s="136"/>
      <c r="AO15" s="136"/>
      <c r="AP15" s="136"/>
      <c r="AQ15" s="136"/>
      <c r="AR15" s="140"/>
    </row>
    <row r="16" spans="1:44" x14ac:dyDescent="0.55000000000000004">
      <c r="A16" s="192">
        <v>43840</v>
      </c>
      <c r="B16" s="138"/>
      <c r="C16" s="136"/>
      <c r="D16" s="136"/>
      <c r="E16" s="136"/>
      <c r="F16" s="136"/>
      <c r="G16" s="136"/>
      <c r="H16" s="136"/>
      <c r="I16" s="136"/>
      <c r="J16" s="136"/>
      <c r="K16" s="140"/>
      <c r="L16" s="138"/>
      <c r="M16" s="136"/>
      <c r="N16" s="137"/>
      <c r="O16" s="136"/>
      <c r="P16" s="136"/>
      <c r="Q16" s="136"/>
      <c r="R16" s="136"/>
      <c r="S16" s="136"/>
      <c r="T16" s="136"/>
      <c r="U16" s="136"/>
      <c r="V16" s="136"/>
      <c r="W16" s="46"/>
      <c r="X16" s="140"/>
      <c r="AA16" s="138"/>
      <c r="AB16" s="136"/>
      <c r="AC16" s="136"/>
      <c r="AD16" s="136"/>
      <c r="AE16" s="136"/>
      <c r="AF16" s="46"/>
      <c r="AG16" s="166"/>
      <c r="AH16" s="136"/>
      <c r="AI16" s="136"/>
      <c r="AJ16" s="136"/>
      <c r="AK16" s="136"/>
      <c r="AL16" s="47"/>
      <c r="AM16" s="166"/>
      <c r="AN16" s="136"/>
      <c r="AO16" s="136"/>
      <c r="AP16" s="136"/>
      <c r="AQ16" s="136"/>
      <c r="AR16" s="140"/>
    </row>
    <row r="17" spans="1:44" x14ac:dyDescent="0.55000000000000004">
      <c r="A17" s="191">
        <v>43841</v>
      </c>
      <c r="B17" s="138"/>
      <c r="C17" s="136"/>
      <c r="D17" s="136"/>
      <c r="E17" s="136"/>
      <c r="F17" s="136"/>
      <c r="G17" s="136"/>
      <c r="H17" s="136"/>
      <c r="I17" s="136"/>
      <c r="J17" s="136"/>
      <c r="K17" s="140"/>
      <c r="L17" s="138"/>
      <c r="M17" s="136"/>
      <c r="N17" s="137"/>
      <c r="O17" s="136"/>
      <c r="P17" s="136"/>
      <c r="Q17" s="136"/>
      <c r="R17" s="136"/>
      <c r="S17" s="136"/>
      <c r="T17" s="136"/>
      <c r="U17" s="136"/>
      <c r="V17" s="136"/>
      <c r="W17" s="46"/>
      <c r="X17" s="140"/>
      <c r="AA17" s="138"/>
      <c r="AB17" s="136"/>
      <c r="AC17" s="136"/>
      <c r="AD17" s="136"/>
      <c r="AE17" s="136"/>
      <c r="AF17" s="46"/>
      <c r="AG17" s="166"/>
      <c r="AH17" s="136"/>
      <c r="AI17" s="136"/>
      <c r="AJ17" s="136"/>
      <c r="AK17" s="136"/>
      <c r="AL17" s="47"/>
      <c r="AM17" s="166"/>
      <c r="AN17" s="136"/>
      <c r="AO17" s="136"/>
      <c r="AP17" s="136"/>
      <c r="AQ17" s="136"/>
      <c r="AR17" s="140"/>
    </row>
    <row r="18" spans="1:44" x14ac:dyDescent="0.55000000000000004">
      <c r="A18" s="192">
        <v>43842</v>
      </c>
      <c r="B18" s="138"/>
      <c r="C18" s="136"/>
      <c r="D18" s="136"/>
      <c r="E18" s="136"/>
      <c r="F18" s="136"/>
      <c r="G18" s="136"/>
      <c r="H18" s="136"/>
      <c r="I18" s="136"/>
      <c r="J18" s="136"/>
      <c r="K18" s="140"/>
      <c r="L18" s="138"/>
      <c r="M18" s="136"/>
      <c r="N18" s="137"/>
      <c r="O18" s="136"/>
      <c r="P18" s="136"/>
      <c r="Q18" s="136"/>
      <c r="R18" s="136"/>
      <c r="S18" s="136"/>
      <c r="T18" s="136"/>
      <c r="U18" s="136"/>
      <c r="V18" s="136"/>
      <c r="W18" s="46"/>
      <c r="X18" s="140"/>
      <c r="AA18" s="138"/>
      <c r="AB18" s="136"/>
      <c r="AC18" s="136"/>
      <c r="AD18" s="136"/>
      <c r="AE18" s="136"/>
      <c r="AF18" s="46"/>
      <c r="AG18" s="166"/>
      <c r="AH18" s="136"/>
      <c r="AI18" s="136"/>
      <c r="AJ18" s="136"/>
      <c r="AK18" s="136"/>
      <c r="AL18" s="47"/>
      <c r="AM18" s="166"/>
      <c r="AN18" s="136"/>
      <c r="AO18" s="136"/>
      <c r="AP18" s="136"/>
      <c r="AQ18" s="136"/>
      <c r="AR18" s="140"/>
    </row>
    <row r="19" spans="1:44" x14ac:dyDescent="0.55000000000000004">
      <c r="A19" s="191">
        <v>43843</v>
      </c>
      <c r="B19" s="138"/>
      <c r="C19" s="136"/>
      <c r="D19" s="136"/>
      <c r="E19" s="136"/>
      <c r="F19" s="136"/>
      <c r="G19" s="136"/>
      <c r="H19" s="136"/>
      <c r="I19" s="136"/>
      <c r="J19" s="136"/>
      <c r="K19" s="140"/>
      <c r="L19" s="138"/>
      <c r="M19" s="136"/>
      <c r="N19" s="137"/>
      <c r="O19" s="136"/>
      <c r="P19" s="136"/>
      <c r="Q19" s="136"/>
      <c r="R19" s="136"/>
      <c r="S19" s="136"/>
      <c r="T19" s="136"/>
      <c r="U19" s="136"/>
      <c r="V19" s="136"/>
      <c r="W19" s="46"/>
      <c r="X19" s="140"/>
      <c r="AA19" s="138"/>
      <c r="AB19" s="136"/>
      <c r="AC19" s="136"/>
      <c r="AD19" s="136"/>
      <c r="AE19" s="136"/>
      <c r="AF19" s="46"/>
      <c r="AG19" s="166"/>
      <c r="AH19" s="136"/>
      <c r="AI19" s="136"/>
      <c r="AJ19" s="136"/>
      <c r="AK19" s="136"/>
      <c r="AL19" s="47"/>
      <c r="AM19" s="166"/>
      <c r="AN19" s="136"/>
      <c r="AO19" s="136"/>
      <c r="AP19" s="136"/>
      <c r="AQ19" s="136"/>
      <c r="AR19" s="140"/>
    </row>
    <row r="20" spans="1:44" x14ac:dyDescent="0.55000000000000004">
      <c r="A20" s="192">
        <v>43844</v>
      </c>
      <c r="B20" s="138"/>
      <c r="C20" s="136"/>
      <c r="D20" s="136"/>
      <c r="E20" s="136"/>
      <c r="F20" s="136"/>
      <c r="G20" s="136"/>
      <c r="H20" s="136"/>
      <c r="I20" s="136"/>
      <c r="J20" s="136"/>
      <c r="K20" s="140"/>
      <c r="L20" s="138"/>
      <c r="M20" s="136"/>
      <c r="N20" s="137"/>
      <c r="O20" s="136"/>
      <c r="P20" s="136"/>
      <c r="Q20" s="136"/>
      <c r="R20" s="136"/>
      <c r="S20" s="136"/>
      <c r="T20" s="136"/>
      <c r="U20" s="136"/>
      <c r="V20" s="136"/>
      <c r="W20" s="46"/>
      <c r="X20" s="140"/>
      <c r="AA20" s="138"/>
      <c r="AB20" s="136"/>
      <c r="AC20" s="136"/>
      <c r="AD20" s="136"/>
      <c r="AE20" s="136"/>
      <c r="AF20" s="46"/>
      <c r="AG20" s="166"/>
      <c r="AH20" s="136"/>
      <c r="AI20" s="136"/>
      <c r="AJ20" s="136"/>
      <c r="AK20" s="136"/>
      <c r="AL20" s="47"/>
      <c r="AM20" s="166"/>
      <c r="AN20" s="136"/>
      <c r="AO20" s="136"/>
      <c r="AP20" s="136"/>
      <c r="AQ20" s="136"/>
      <c r="AR20" s="140"/>
    </row>
    <row r="21" spans="1:44" x14ac:dyDescent="0.55000000000000004">
      <c r="A21" s="191">
        <v>43845</v>
      </c>
      <c r="B21" s="138"/>
      <c r="C21" s="136"/>
      <c r="D21" s="136"/>
      <c r="E21" s="136"/>
      <c r="F21" s="136"/>
      <c r="G21" s="136"/>
      <c r="H21" s="136"/>
      <c r="I21" s="136"/>
      <c r="J21" s="136"/>
      <c r="K21" s="140"/>
      <c r="L21" s="138"/>
      <c r="M21" s="136"/>
      <c r="N21" s="137"/>
      <c r="O21" s="136"/>
      <c r="P21" s="136"/>
      <c r="Q21" s="136"/>
      <c r="R21" s="136"/>
      <c r="S21" s="136"/>
      <c r="T21" s="136"/>
      <c r="U21" s="136"/>
      <c r="V21" s="136"/>
      <c r="W21" s="46"/>
      <c r="X21" s="140"/>
      <c r="AA21" s="138"/>
      <c r="AB21" s="136"/>
      <c r="AC21" s="136"/>
      <c r="AD21" s="136"/>
      <c r="AE21" s="136"/>
      <c r="AF21" s="46"/>
      <c r="AG21" s="166"/>
      <c r="AH21" s="136"/>
      <c r="AI21" s="136"/>
      <c r="AJ21" s="136"/>
      <c r="AK21" s="136"/>
      <c r="AL21" s="47"/>
      <c r="AM21" s="166"/>
      <c r="AN21" s="136"/>
      <c r="AO21" s="136"/>
      <c r="AP21" s="136"/>
      <c r="AQ21" s="136"/>
      <c r="AR21" s="140"/>
    </row>
    <row r="22" spans="1:44" x14ac:dyDescent="0.55000000000000004">
      <c r="A22" s="192">
        <v>43846</v>
      </c>
      <c r="B22" s="138"/>
      <c r="C22" s="136"/>
      <c r="D22" s="136"/>
      <c r="E22" s="136"/>
      <c r="F22" s="136"/>
      <c r="G22" s="136"/>
      <c r="H22" s="136"/>
      <c r="I22" s="136"/>
      <c r="J22" s="136"/>
      <c r="K22" s="140"/>
      <c r="L22" s="138"/>
      <c r="M22" s="136"/>
      <c r="N22" s="137"/>
      <c r="O22" s="136"/>
      <c r="P22" s="136"/>
      <c r="Q22" s="136"/>
      <c r="R22" s="136"/>
      <c r="S22" s="136"/>
      <c r="T22" s="136"/>
      <c r="U22" s="136"/>
      <c r="V22" s="136"/>
      <c r="W22" s="46"/>
      <c r="X22" s="140"/>
      <c r="AA22" s="138"/>
      <c r="AB22" s="136"/>
      <c r="AC22" s="136"/>
      <c r="AD22" s="136"/>
      <c r="AE22" s="136"/>
      <c r="AF22" s="46"/>
      <c r="AG22" s="166"/>
      <c r="AH22" s="136"/>
      <c r="AI22" s="136"/>
      <c r="AJ22" s="136"/>
      <c r="AK22" s="136"/>
      <c r="AL22" s="47"/>
      <c r="AM22" s="166"/>
      <c r="AN22" s="136"/>
      <c r="AO22" s="136"/>
      <c r="AP22" s="136"/>
      <c r="AQ22" s="136"/>
      <c r="AR22" s="140"/>
    </row>
    <row r="23" spans="1:44" x14ac:dyDescent="0.55000000000000004">
      <c r="A23" s="191">
        <v>43847</v>
      </c>
      <c r="B23" s="138"/>
      <c r="C23" s="136"/>
      <c r="D23" s="136"/>
      <c r="E23" s="136"/>
      <c r="F23" s="136"/>
      <c r="G23" s="136"/>
      <c r="H23" s="136"/>
      <c r="I23" s="136"/>
      <c r="J23" s="136"/>
      <c r="K23" s="140"/>
      <c r="L23" s="138"/>
      <c r="M23" s="136"/>
      <c r="N23" s="137"/>
      <c r="O23" s="136"/>
      <c r="P23" s="136"/>
      <c r="Q23" s="136"/>
      <c r="R23" s="136"/>
      <c r="S23" s="136"/>
      <c r="T23" s="136"/>
      <c r="U23" s="136"/>
      <c r="V23" s="136"/>
      <c r="W23" s="46"/>
      <c r="X23" s="140"/>
      <c r="AA23" s="138"/>
      <c r="AB23" s="136"/>
      <c r="AC23" s="136"/>
      <c r="AD23" s="136"/>
      <c r="AE23" s="136"/>
      <c r="AF23" s="46"/>
      <c r="AG23" s="166"/>
      <c r="AH23" s="136"/>
      <c r="AI23" s="136"/>
      <c r="AJ23" s="136"/>
      <c r="AK23" s="136"/>
      <c r="AL23" s="47"/>
      <c r="AM23" s="166"/>
      <c r="AN23" s="136"/>
      <c r="AO23" s="136"/>
      <c r="AP23" s="136"/>
      <c r="AQ23" s="136"/>
      <c r="AR23" s="140"/>
    </row>
    <row r="24" spans="1:44" x14ac:dyDescent="0.55000000000000004">
      <c r="A24" s="192">
        <v>43848</v>
      </c>
      <c r="B24" s="138"/>
      <c r="C24" s="136"/>
      <c r="D24" s="136"/>
      <c r="E24" s="136"/>
      <c r="F24" s="136"/>
      <c r="G24" s="136"/>
      <c r="H24" s="136"/>
      <c r="I24" s="136"/>
      <c r="J24" s="136"/>
      <c r="K24" s="140"/>
      <c r="L24" s="138"/>
      <c r="M24" s="136"/>
      <c r="N24" s="137"/>
      <c r="O24" s="136"/>
      <c r="P24" s="136"/>
      <c r="Q24" s="136"/>
      <c r="R24" s="136"/>
      <c r="S24" s="136"/>
      <c r="T24" s="136"/>
      <c r="U24" s="136"/>
      <c r="V24" s="136"/>
      <c r="W24" s="46"/>
      <c r="X24" s="140"/>
      <c r="AA24" s="138"/>
      <c r="AB24" s="136"/>
      <c r="AC24" s="136"/>
      <c r="AD24" s="136"/>
      <c r="AE24" s="136"/>
      <c r="AF24" s="46"/>
      <c r="AG24" s="166"/>
      <c r="AH24" s="136"/>
      <c r="AI24" s="136"/>
      <c r="AJ24" s="136"/>
      <c r="AK24" s="136"/>
      <c r="AL24" s="47"/>
      <c r="AM24" s="166"/>
      <c r="AN24" s="136"/>
      <c r="AO24" s="136"/>
      <c r="AP24" s="136"/>
      <c r="AQ24" s="136"/>
      <c r="AR24" s="140"/>
    </row>
    <row r="25" spans="1:44" x14ac:dyDescent="0.55000000000000004">
      <c r="A25" s="191">
        <v>43849</v>
      </c>
      <c r="B25" s="138"/>
      <c r="C25" s="136"/>
      <c r="D25" s="136"/>
      <c r="E25" s="136"/>
      <c r="F25" s="136"/>
      <c r="G25" s="136"/>
      <c r="H25" s="136"/>
      <c r="I25" s="136"/>
      <c r="J25" s="136"/>
      <c r="K25" s="140"/>
      <c r="L25" s="186"/>
      <c r="M25" s="175"/>
      <c r="N25" s="187"/>
      <c r="O25" s="175"/>
      <c r="P25" s="175"/>
      <c r="Q25" s="175"/>
      <c r="R25" s="175"/>
      <c r="S25" s="175"/>
      <c r="T25" s="175"/>
      <c r="U25" s="175"/>
      <c r="V25" s="175"/>
      <c r="W25" s="176"/>
      <c r="X25" s="188"/>
      <c r="AA25" s="138"/>
      <c r="AB25" s="136"/>
      <c r="AC25" s="136"/>
      <c r="AD25" s="136"/>
      <c r="AE25" s="136"/>
      <c r="AF25" s="46"/>
      <c r="AG25" s="166"/>
      <c r="AH25" s="136"/>
      <c r="AI25" s="136"/>
      <c r="AJ25" s="136"/>
      <c r="AK25" s="136"/>
      <c r="AL25" s="47"/>
      <c r="AM25" s="166"/>
      <c r="AN25" s="136"/>
      <c r="AO25" s="136"/>
      <c r="AP25" s="136"/>
      <c r="AQ25" s="136"/>
      <c r="AR25" s="140"/>
    </row>
    <row r="26" spans="1:44" x14ac:dyDescent="0.55000000000000004">
      <c r="A26" s="192">
        <v>43850</v>
      </c>
      <c r="B26" s="138"/>
      <c r="C26" s="136"/>
      <c r="D26" s="136"/>
      <c r="E26" s="136"/>
      <c r="F26" s="136"/>
      <c r="G26" s="136"/>
      <c r="H26" s="136"/>
      <c r="I26" s="136"/>
      <c r="J26" s="136"/>
      <c r="K26" s="140"/>
      <c r="L26" s="186"/>
      <c r="M26" s="175"/>
      <c r="N26" s="189"/>
      <c r="O26" s="175"/>
      <c r="P26" s="175"/>
      <c r="Q26" s="175"/>
      <c r="R26" s="175"/>
      <c r="S26" s="175"/>
      <c r="T26" s="175"/>
      <c r="U26" s="175"/>
      <c r="V26" s="175"/>
      <c r="W26" s="176"/>
      <c r="X26" s="188"/>
      <c r="AA26" s="138"/>
      <c r="AB26" s="136"/>
      <c r="AC26" s="136"/>
      <c r="AD26" s="136"/>
      <c r="AE26" s="136"/>
      <c r="AF26" s="46"/>
      <c r="AG26" s="166"/>
      <c r="AH26" s="136"/>
      <c r="AI26" s="136"/>
      <c r="AJ26" s="136"/>
      <c r="AK26" s="136"/>
      <c r="AL26" s="47"/>
      <c r="AM26" s="166"/>
      <c r="AN26" s="136"/>
      <c r="AO26" s="136"/>
      <c r="AP26" s="136"/>
      <c r="AQ26" s="136"/>
      <c r="AR26" s="140"/>
    </row>
    <row r="27" spans="1:44" x14ac:dyDescent="0.55000000000000004">
      <c r="A27" s="193">
        <v>43851</v>
      </c>
      <c r="B27" s="138"/>
      <c r="C27" s="136"/>
      <c r="D27" s="136"/>
      <c r="E27" s="136"/>
      <c r="F27" s="136"/>
      <c r="G27" s="136"/>
      <c r="H27" s="136"/>
      <c r="I27" s="136"/>
      <c r="J27" s="136"/>
      <c r="K27" s="140"/>
      <c r="L27" s="186"/>
      <c r="M27" s="175"/>
      <c r="N27" s="175"/>
      <c r="O27" s="175"/>
      <c r="P27" s="175"/>
      <c r="Q27" s="175"/>
      <c r="R27" s="175"/>
      <c r="S27" s="175"/>
      <c r="T27" s="175"/>
      <c r="U27" s="175"/>
      <c r="V27" s="175"/>
      <c r="W27" s="176"/>
      <c r="X27" s="188"/>
      <c r="AA27" s="138"/>
      <c r="AB27" s="136"/>
      <c r="AC27" s="136"/>
      <c r="AD27" s="136"/>
      <c r="AE27" s="136"/>
      <c r="AF27" s="46"/>
      <c r="AG27" s="166"/>
      <c r="AH27" s="136"/>
      <c r="AI27" s="136"/>
      <c r="AJ27" s="136"/>
      <c r="AK27" s="136"/>
      <c r="AL27" s="47"/>
      <c r="AM27" s="166"/>
      <c r="AN27" s="136"/>
      <c r="AO27" s="136"/>
      <c r="AP27" s="136"/>
      <c r="AQ27" s="136"/>
      <c r="AR27" s="140"/>
    </row>
    <row r="28" spans="1:44" x14ac:dyDescent="0.55000000000000004">
      <c r="A28" s="193">
        <v>43852</v>
      </c>
      <c r="B28" s="138"/>
      <c r="C28" s="136"/>
      <c r="D28" s="136"/>
      <c r="E28" s="136"/>
      <c r="F28" s="136"/>
      <c r="G28" s="136"/>
      <c r="H28" s="136"/>
      <c r="I28" s="136"/>
      <c r="J28" s="136"/>
      <c r="K28" s="140"/>
      <c r="L28" s="186"/>
      <c r="M28" s="175"/>
      <c r="N28" s="175"/>
      <c r="O28" s="175"/>
      <c r="P28" s="175"/>
      <c r="Q28" s="175"/>
      <c r="R28" s="175"/>
      <c r="S28" s="175"/>
      <c r="T28" s="175"/>
      <c r="U28" s="175"/>
      <c r="V28" s="175"/>
      <c r="W28" s="176"/>
      <c r="X28" s="188"/>
      <c r="AA28" s="138"/>
      <c r="AB28" s="136"/>
      <c r="AC28" s="136"/>
      <c r="AD28" s="136"/>
      <c r="AE28" s="136"/>
      <c r="AF28" s="46"/>
      <c r="AG28" s="166"/>
      <c r="AH28" s="136"/>
      <c r="AI28" s="136"/>
      <c r="AJ28" s="136"/>
      <c r="AK28" s="136"/>
      <c r="AL28" s="47"/>
      <c r="AM28" s="166"/>
      <c r="AN28" s="136"/>
      <c r="AO28" s="136"/>
      <c r="AP28" s="136"/>
      <c r="AQ28" s="136"/>
      <c r="AR28" s="140"/>
    </row>
    <row r="29" spans="1:44" x14ac:dyDescent="0.55000000000000004">
      <c r="A29" s="193">
        <v>43853</v>
      </c>
      <c r="B29" s="138"/>
      <c r="C29" s="136"/>
      <c r="D29" s="136"/>
      <c r="E29" s="136"/>
      <c r="F29" s="136"/>
      <c r="G29" s="136"/>
      <c r="H29" s="136"/>
      <c r="I29" s="136"/>
      <c r="J29" s="136"/>
      <c r="K29" s="140"/>
      <c r="L29" s="186"/>
      <c r="M29" s="175"/>
      <c r="N29" s="175"/>
      <c r="O29" s="175"/>
      <c r="P29" s="175"/>
      <c r="Q29" s="175"/>
      <c r="R29" s="175"/>
      <c r="S29" s="175"/>
      <c r="T29" s="175"/>
      <c r="U29" s="175"/>
      <c r="V29" s="175"/>
      <c r="W29" s="176"/>
      <c r="X29" s="188"/>
      <c r="AA29" s="138"/>
      <c r="AB29" s="136"/>
      <c r="AC29" s="136"/>
      <c r="AD29" s="136"/>
      <c r="AE29" s="136"/>
      <c r="AF29" s="46"/>
      <c r="AG29" s="166"/>
      <c r="AH29" s="136"/>
      <c r="AI29" s="136"/>
      <c r="AJ29" s="136"/>
      <c r="AK29" s="136"/>
      <c r="AL29" s="47"/>
      <c r="AM29" s="166"/>
      <c r="AN29" s="136"/>
      <c r="AO29" s="136"/>
      <c r="AP29" s="136"/>
      <c r="AQ29" s="136"/>
      <c r="AR29" s="140"/>
    </row>
    <row r="30" spans="1:44" x14ac:dyDescent="0.55000000000000004">
      <c r="A30" s="193">
        <v>43854</v>
      </c>
      <c r="B30" s="138"/>
      <c r="C30" s="136"/>
      <c r="D30" s="136"/>
      <c r="E30" s="136"/>
      <c r="F30" s="136"/>
      <c r="G30" s="136"/>
      <c r="H30" s="136"/>
      <c r="I30" s="136"/>
      <c r="J30" s="136"/>
      <c r="K30" s="140"/>
      <c r="L30" s="186"/>
      <c r="M30" s="175"/>
      <c r="N30" s="175"/>
      <c r="O30" s="175"/>
      <c r="P30" s="175"/>
      <c r="Q30" s="175"/>
      <c r="R30" s="175"/>
      <c r="S30" s="175"/>
      <c r="T30" s="175"/>
      <c r="U30" s="175"/>
      <c r="V30" s="175"/>
      <c r="W30" s="176"/>
      <c r="X30" s="188"/>
      <c r="AA30" s="138"/>
      <c r="AB30" s="136"/>
      <c r="AC30" s="136"/>
      <c r="AD30" s="136"/>
      <c r="AE30" s="136"/>
      <c r="AF30" s="46"/>
      <c r="AG30" s="166"/>
      <c r="AH30" s="136"/>
      <c r="AI30" s="136"/>
      <c r="AJ30" s="136"/>
      <c r="AK30" s="136"/>
      <c r="AL30" s="47"/>
      <c r="AM30" s="166"/>
      <c r="AN30" s="136"/>
      <c r="AO30" s="136"/>
      <c r="AP30" s="136"/>
      <c r="AQ30" s="136"/>
      <c r="AR30" s="140"/>
    </row>
    <row r="31" spans="1:44" x14ac:dyDescent="0.55000000000000004">
      <c r="A31" s="193">
        <v>43855</v>
      </c>
      <c r="B31" s="138"/>
      <c r="C31" s="136"/>
      <c r="D31" s="136"/>
      <c r="E31" s="136"/>
      <c r="F31" s="136"/>
      <c r="G31" s="136"/>
      <c r="H31" s="136"/>
      <c r="I31" s="136"/>
      <c r="J31" s="136"/>
      <c r="K31" s="140"/>
      <c r="L31" s="186"/>
      <c r="M31" s="175"/>
      <c r="N31" s="175"/>
      <c r="O31" s="175"/>
      <c r="P31" s="175"/>
      <c r="Q31" s="175"/>
      <c r="R31" s="175"/>
      <c r="S31" s="175"/>
      <c r="T31" s="175"/>
      <c r="U31" s="175"/>
      <c r="V31" s="175"/>
      <c r="W31" s="176"/>
      <c r="X31" s="188"/>
      <c r="AA31" s="138"/>
      <c r="AB31" s="136"/>
      <c r="AC31" s="136"/>
      <c r="AD31" s="136"/>
      <c r="AE31" s="136"/>
      <c r="AF31" s="46"/>
      <c r="AG31" s="166"/>
      <c r="AH31" s="136"/>
      <c r="AI31" s="136"/>
      <c r="AJ31" s="136"/>
      <c r="AK31" s="136"/>
      <c r="AL31" s="47"/>
      <c r="AM31" s="166"/>
      <c r="AN31" s="136"/>
      <c r="AO31" s="136"/>
      <c r="AP31" s="136"/>
      <c r="AQ31" s="136"/>
      <c r="AR31" s="140"/>
    </row>
    <row r="32" spans="1:44" x14ac:dyDescent="0.55000000000000004">
      <c r="A32" s="193">
        <v>43856</v>
      </c>
      <c r="B32" s="138"/>
      <c r="C32" s="136"/>
      <c r="D32" s="136"/>
      <c r="E32" s="136"/>
      <c r="F32" s="136"/>
      <c r="G32" s="136"/>
      <c r="H32" s="136"/>
      <c r="I32" s="136"/>
      <c r="J32" s="136"/>
      <c r="K32" s="140"/>
      <c r="L32" s="186"/>
      <c r="M32" s="175"/>
      <c r="N32" s="175"/>
      <c r="O32" s="175"/>
      <c r="P32" s="175"/>
      <c r="Q32" s="175"/>
      <c r="R32" s="175"/>
      <c r="S32" s="175"/>
      <c r="T32" s="175"/>
      <c r="U32" s="175"/>
      <c r="V32" s="175"/>
      <c r="W32" s="176"/>
      <c r="X32" s="188"/>
      <c r="AA32" s="138"/>
      <c r="AB32" s="136"/>
      <c r="AC32" s="136"/>
      <c r="AD32" s="136"/>
      <c r="AE32" s="136"/>
      <c r="AF32" s="46"/>
      <c r="AG32" s="166"/>
      <c r="AH32" s="136"/>
      <c r="AI32" s="136"/>
      <c r="AJ32" s="136"/>
      <c r="AK32" s="136"/>
      <c r="AL32" s="47"/>
      <c r="AM32" s="166"/>
      <c r="AN32" s="136"/>
      <c r="AO32" s="136"/>
      <c r="AP32" s="136"/>
      <c r="AQ32" s="136"/>
      <c r="AR32" s="140"/>
    </row>
    <row r="33" spans="1:44" x14ac:dyDescent="0.55000000000000004">
      <c r="A33" s="193">
        <v>43857</v>
      </c>
      <c r="B33" s="138"/>
      <c r="C33" s="136"/>
      <c r="D33" s="136"/>
      <c r="E33" s="136"/>
      <c r="F33" s="136"/>
      <c r="G33" s="136"/>
      <c r="H33" s="136"/>
      <c r="I33" s="136"/>
      <c r="J33" s="136"/>
      <c r="K33" s="140"/>
      <c r="L33" s="186"/>
      <c r="M33" s="175"/>
      <c r="N33" s="175"/>
      <c r="O33" s="175"/>
      <c r="P33" s="175"/>
      <c r="Q33" s="175"/>
      <c r="R33" s="175"/>
      <c r="S33" s="175"/>
      <c r="T33" s="175"/>
      <c r="U33" s="175"/>
      <c r="V33" s="175"/>
      <c r="W33" s="176"/>
      <c r="X33" s="188"/>
      <c r="AA33" s="138"/>
      <c r="AB33" s="136"/>
      <c r="AC33" s="136"/>
      <c r="AD33" s="136"/>
      <c r="AE33" s="136"/>
      <c r="AF33" s="46"/>
      <c r="AG33" s="166"/>
      <c r="AH33" s="136"/>
      <c r="AI33" s="136"/>
      <c r="AJ33" s="136"/>
      <c r="AK33" s="136"/>
      <c r="AL33" s="47"/>
      <c r="AM33" s="166"/>
      <c r="AN33" s="136"/>
      <c r="AO33" s="136"/>
      <c r="AP33" s="136"/>
      <c r="AQ33" s="136"/>
      <c r="AR33" s="140"/>
    </row>
    <row r="34" spans="1:44" x14ac:dyDescent="0.55000000000000004">
      <c r="A34" s="193">
        <v>43858</v>
      </c>
      <c r="B34" s="138"/>
      <c r="C34" s="136"/>
      <c r="D34" s="136"/>
      <c r="E34" s="136"/>
      <c r="F34" s="136"/>
      <c r="G34" s="136"/>
      <c r="H34" s="136"/>
      <c r="I34" s="136"/>
      <c r="J34" s="136"/>
      <c r="K34" s="140"/>
      <c r="L34" s="186"/>
      <c r="M34" s="175"/>
      <c r="N34" s="175"/>
      <c r="O34" s="175"/>
      <c r="P34" s="175"/>
      <c r="Q34" s="175"/>
      <c r="R34" s="175"/>
      <c r="S34" s="175"/>
      <c r="T34" s="175"/>
      <c r="U34" s="175"/>
      <c r="V34" s="175"/>
      <c r="W34" s="176"/>
      <c r="X34" s="188"/>
      <c r="AA34" s="138"/>
      <c r="AB34" s="136"/>
      <c r="AC34" s="136"/>
      <c r="AD34" s="136"/>
      <c r="AE34" s="136"/>
      <c r="AF34" s="46"/>
      <c r="AG34" s="166"/>
      <c r="AH34" s="136"/>
      <c r="AI34" s="136"/>
      <c r="AJ34" s="136"/>
      <c r="AK34" s="136"/>
      <c r="AL34" s="47"/>
      <c r="AM34" s="166"/>
      <c r="AN34" s="136"/>
      <c r="AO34" s="136"/>
      <c r="AP34" s="136"/>
      <c r="AQ34" s="136"/>
      <c r="AR34" s="140"/>
    </row>
    <row r="35" spans="1:44" x14ac:dyDescent="0.55000000000000004">
      <c r="A35" s="193">
        <v>43859</v>
      </c>
      <c r="B35" s="138"/>
      <c r="C35" s="136"/>
      <c r="D35" s="136"/>
      <c r="E35" s="136"/>
      <c r="F35" s="136"/>
      <c r="G35" s="136"/>
      <c r="H35" s="136"/>
      <c r="I35" s="136"/>
      <c r="J35" s="136"/>
      <c r="K35" s="140"/>
      <c r="L35" s="186"/>
      <c r="M35" s="175"/>
      <c r="N35" s="175"/>
      <c r="O35" s="175"/>
      <c r="P35" s="175"/>
      <c r="Q35" s="175"/>
      <c r="R35" s="175"/>
      <c r="S35" s="175"/>
      <c r="T35" s="175"/>
      <c r="U35" s="175"/>
      <c r="V35" s="175"/>
      <c r="W35" s="176"/>
      <c r="X35" s="188"/>
      <c r="AA35" s="138"/>
      <c r="AB35" s="136"/>
      <c r="AC35" s="136"/>
      <c r="AD35" s="136"/>
      <c r="AE35" s="136"/>
      <c r="AF35" s="46"/>
      <c r="AG35" s="166"/>
      <c r="AH35" s="136"/>
      <c r="AI35" s="136"/>
      <c r="AJ35" s="136"/>
      <c r="AK35" s="136"/>
      <c r="AL35" s="47"/>
      <c r="AM35" s="166"/>
      <c r="AN35" s="136"/>
      <c r="AO35" s="136"/>
      <c r="AP35" s="136"/>
      <c r="AQ35" s="136"/>
      <c r="AR35" s="140"/>
    </row>
    <row r="36" spans="1:44" x14ac:dyDescent="0.55000000000000004">
      <c r="A36" s="193">
        <v>43860</v>
      </c>
      <c r="B36" s="138"/>
      <c r="C36" s="136"/>
      <c r="D36" s="136"/>
      <c r="E36" s="136"/>
      <c r="F36" s="136"/>
      <c r="G36" s="136"/>
      <c r="H36" s="136"/>
      <c r="I36" s="136"/>
      <c r="J36" s="136"/>
      <c r="K36" s="140"/>
      <c r="L36" s="186"/>
      <c r="M36" s="175"/>
      <c r="N36" s="175"/>
      <c r="O36" s="175"/>
      <c r="P36" s="175"/>
      <c r="Q36" s="175"/>
      <c r="R36" s="175"/>
      <c r="S36" s="175"/>
      <c r="T36" s="175"/>
      <c r="U36" s="175"/>
      <c r="V36" s="175"/>
      <c r="W36" s="176"/>
      <c r="X36" s="188"/>
      <c r="AA36" s="138"/>
      <c r="AB36" s="136"/>
      <c r="AC36" s="136"/>
      <c r="AD36" s="136"/>
      <c r="AE36" s="136"/>
      <c r="AF36" s="46"/>
      <c r="AG36" s="166"/>
      <c r="AH36" s="136"/>
      <c r="AI36" s="136"/>
      <c r="AJ36" s="136"/>
      <c r="AK36" s="136"/>
      <c r="AL36" s="47"/>
      <c r="AM36" s="166"/>
      <c r="AN36" s="136"/>
      <c r="AO36" s="136"/>
      <c r="AP36" s="136"/>
      <c r="AQ36" s="136"/>
      <c r="AR36" s="140"/>
    </row>
    <row r="37" spans="1:44" x14ac:dyDescent="0.55000000000000004">
      <c r="A37" s="193">
        <v>43861</v>
      </c>
      <c r="B37" s="138"/>
      <c r="C37" s="136"/>
      <c r="D37" s="136"/>
      <c r="E37" s="136"/>
      <c r="F37" s="136"/>
      <c r="G37" s="136"/>
      <c r="H37" s="136"/>
      <c r="I37" s="136"/>
      <c r="J37" s="136"/>
      <c r="K37" s="140"/>
      <c r="L37" s="186"/>
      <c r="M37" s="175"/>
      <c r="N37" s="175"/>
      <c r="O37" s="175"/>
      <c r="P37" s="175"/>
      <c r="Q37" s="175"/>
      <c r="R37" s="175"/>
      <c r="S37" s="175"/>
      <c r="T37" s="175"/>
      <c r="U37" s="175"/>
      <c r="V37" s="175"/>
      <c r="W37" s="176"/>
      <c r="X37" s="188"/>
      <c r="AA37" s="138"/>
      <c r="AB37" s="136"/>
      <c r="AC37" s="136"/>
      <c r="AD37" s="136"/>
      <c r="AE37" s="136"/>
      <c r="AF37" s="46"/>
      <c r="AG37" s="166"/>
      <c r="AH37" s="136"/>
      <c r="AI37" s="136"/>
      <c r="AJ37" s="136"/>
      <c r="AK37" s="136"/>
      <c r="AL37" s="47"/>
      <c r="AM37" s="166"/>
      <c r="AN37" s="136"/>
      <c r="AO37" s="136"/>
      <c r="AP37" s="136"/>
      <c r="AQ37" s="136"/>
      <c r="AR37" s="140"/>
    </row>
    <row r="38" spans="1:44" x14ac:dyDescent="0.55000000000000004">
      <c r="A38" s="194">
        <v>43862</v>
      </c>
      <c r="B38" s="138"/>
      <c r="C38" s="136"/>
      <c r="D38" s="136"/>
      <c r="E38" s="136"/>
      <c r="F38" s="136"/>
      <c r="G38" s="136"/>
      <c r="H38" s="136"/>
      <c r="I38" s="136"/>
      <c r="J38" s="136"/>
      <c r="K38" s="140"/>
      <c r="L38" s="186"/>
      <c r="M38" s="175"/>
      <c r="N38" s="175"/>
      <c r="O38" s="175"/>
      <c r="P38" s="175"/>
      <c r="Q38" s="175"/>
      <c r="R38" s="175"/>
      <c r="S38" s="175"/>
      <c r="T38" s="175"/>
      <c r="U38" s="175"/>
      <c r="V38" s="175"/>
      <c r="W38" s="176"/>
      <c r="X38" s="188"/>
      <c r="AA38" s="138"/>
      <c r="AB38" s="136"/>
      <c r="AC38" s="136"/>
      <c r="AD38" s="136"/>
      <c r="AE38" s="136"/>
      <c r="AF38" s="46"/>
      <c r="AG38" s="166"/>
      <c r="AH38" s="136"/>
      <c r="AI38" s="136"/>
      <c r="AJ38" s="136"/>
      <c r="AK38" s="136"/>
      <c r="AL38" s="47"/>
      <c r="AM38" s="166"/>
      <c r="AN38" s="136"/>
      <c r="AO38" s="136"/>
      <c r="AP38" s="136"/>
      <c r="AQ38" s="136"/>
      <c r="AR38" s="140"/>
    </row>
    <row r="39" spans="1:44" x14ac:dyDescent="0.55000000000000004">
      <c r="A39" s="194">
        <v>43863</v>
      </c>
      <c r="B39" s="138"/>
      <c r="C39" s="136"/>
      <c r="D39" s="136"/>
      <c r="E39" s="136"/>
      <c r="F39" s="136"/>
      <c r="G39" s="136"/>
      <c r="H39" s="136"/>
      <c r="I39" s="136"/>
      <c r="J39" s="136"/>
      <c r="K39" s="140"/>
      <c r="L39" s="186"/>
      <c r="M39" s="175"/>
      <c r="N39" s="175"/>
      <c r="O39" s="175"/>
      <c r="P39" s="175"/>
      <c r="Q39" s="175"/>
      <c r="R39" s="175"/>
      <c r="S39" s="175"/>
      <c r="T39" s="175"/>
      <c r="U39" s="175"/>
      <c r="V39" s="175"/>
      <c r="W39" s="176"/>
      <c r="X39" s="188"/>
      <c r="AA39" s="138"/>
      <c r="AB39" s="136"/>
      <c r="AC39" s="136"/>
      <c r="AD39" s="136"/>
      <c r="AE39" s="136"/>
      <c r="AF39" s="46"/>
      <c r="AG39" s="166"/>
      <c r="AH39" s="136"/>
      <c r="AI39" s="136"/>
      <c r="AJ39" s="136"/>
      <c r="AK39" s="136"/>
      <c r="AL39" s="47"/>
      <c r="AM39" s="166"/>
      <c r="AN39" s="136"/>
      <c r="AO39" s="136"/>
      <c r="AP39" s="136"/>
      <c r="AQ39" s="136"/>
      <c r="AR39" s="140"/>
    </row>
    <row r="40" spans="1:44" x14ac:dyDescent="0.55000000000000004">
      <c r="A40" s="194">
        <v>43864</v>
      </c>
      <c r="B40" s="138"/>
      <c r="C40" s="136"/>
      <c r="D40" s="136"/>
      <c r="E40" s="136"/>
      <c r="F40" s="136"/>
      <c r="G40" s="136"/>
      <c r="H40" s="136"/>
      <c r="I40" s="136"/>
      <c r="J40" s="136"/>
      <c r="K40" s="140"/>
      <c r="L40" s="186"/>
      <c r="M40" s="175"/>
      <c r="N40" s="175"/>
      <c r="O40" s="175"/>
      <c r="P40" s="175"/>
      <c r="Q40" s="175"/>
      <c r="R40" s="175"/>
      <c r="S40" s="175"/>
      <c r="T40" s="175"/>
      <c r="U40" s="175"/>
      <c r="V40" s="175"/>
      <c r="W40" s="176"/>
      <c r="X40" s="188"/>
      <c r="AA40" s="138"/>
      <c r="AB40" s="136"/>
      <c r="AC40" s="136"/>
      <c r="AD40" s="136"/>
      <c r="AE40" s="136"/>
      <c r="AF40" s="46"/>
      <c r="AG40" s="166"/>
      <c r="AH40" s="136"/>
      <c r="AI40" s="136"/>
      <c r="AJ40" s="136"/>
      <c r="AK40" s="136"/>
      <c r="AL40" s="47"/>
      <c r="AM40" s="166"/>
      <c r="AN40" s="136"/>
      <c r="AO40" s="136"/>
      <c r="AP40" s="136"/>
      <c r="AQ40" s="136"/>
      <c r="AR40" s="140"/>
    </row>
    <row r="41" spans="1:44" x14ac:dyDescent="0.55000000000000004">
      <c r="A41" s="194">
        <v>43865</v>
      </c>
      <c r="B41" s="138"/>
      <c r="C41" s="136"/>
      <c r="D41" s="136"/>
      <c r="E41" s="136"/>
      <c r="F41" s="136"/>
      <c r="G41" s="136"/>
      <c r="H41" s="136"/>
      <c r="I41" s="136"/>
      <c r="J41" s="136"/>
      <c r="K41" s="140"/>
      <c r="L41" s="186"/>
      <c r="M41" s="175"/>
      <c r="N41" s="175"/>
      <c r="O41" s="175"/>
      <c r="P41" s="175"/>
      <c r="Q41" s="175"/>
      <c r="R41" s="175"/>
      <c r="S41" s="175"/>
      <c r="T41" s="175"/>
      <c r="U41" s="175"/>
      <c r="V41" s="175"/>
      <c r="W41" s="176"/>
      <c r="X41" s="188"/>
      <c r="AA41" s="138"/>
      <c r="AB41" s="136"/>
      <c r="AC41" s="136"/>
      <c r="AD41" s="136"/>
      <c r="AE41" s="136"/>
      <c r="AF41" s="46"/>
      <c r="AG41" s="166"/>
      <c r="AH41" s="136"/>
      <c r="AI41" s="136"/>
      <c r="AJ41" s="136"/>
      <c r="AK41" s="136"/>
      <c r="AL41" s="47"/>
      <c r="AM41" s="166"/>
      <c r="AN41" s="136"/>
      <c r="AO41" s="136"/>
      <c r="AP41" s="136"/>
      <c r="AQ41" s="136"/>
      <c r="AR41" s="140"/>
    </row>
    <row r="42" spans="1:44" x14ac:dyDescent="0.55000000000000004">
      <c r="A42" s="194">
        <v>43866</v>
      </c>
      <c r="B42" s="138"/>
      <c r="C42" s="136"/>
      <c r="D42" s="136"/>
      <c r="E42" s="136"/>
      <c r="F42" s="136"/>
      <c r="G42" s="136"/>
      <c r="H42" s="136"/>
      <c r="I42" s="136"/>
      <c r="J42" s="136"/>
      <c r="K42" s="140"/>
      <c r="L42" s="186"/>
      <c r="M42" s="175"/>
      <c r="N42" s="175"/>
      <c r="O42" s="175"/>
      <c r="P42" s="175"/>
      <c r="Q42" s="175"/>
      <c r="R42" s="175"/>
      <c r="S42" s="175"/>
      <c r="T42" s="175"/>
      <c r="U42" s="175"/>
      <c r="V42" s="175"/>
      <c r="W42" s="176"/>
      <c r="X42" s="188"/>
      <c r="AA42" s="138"/>
      <c r="AB42" s="136"/>
      <c r="AC42" s="136"/>
      <c r="AD42" s="136"/>
      <c r="AE42" s="136"/>
      <c r="AF42" s="46"/>
      <c r="AG42" s="166"/>
      <c r="AH42" s="136"/>
      <c r="AI42" s="136"/>
      <c r="AJ42" s="136"/>
      <c r="AK42" s="136"/>
      <c r="AL42" s="47"/>
      <c r="AM42" s="166"/>
      <c r="AN42" s="136"/>
      <c r="AO42" s="136"/>
      <c r="AP42" s="136"/>
      <c r="AQ42" s="136"/>
      <c r="AR42" s="140"/>
    </row>
    <row r="43" spans="1:44" x14ac:dyDescent="0.55000000000000004">
      <c r="A43" s="194">
        <v>43867</v>
      </c>
      <c r="B43" s="138"/>
      <c r="C43" s="136"/>
      <c r="D43" s="136"/>
      <c r="E43" s="136"/>
      <c r="F43" s="136"/>
      <c r="G43" s="136"/>
      <c r="H43" s="136"/>
      <c r="I43" s="136"/>
      <c r="J43" s="136"/>
      <c r="K43" s="140"/>
      <c r="L43" s="186"/>
      <c r="M43" s="175"/>
      <c r="N43" s="175"/>
      <c r="O43" s="175"/>
      <c r="P43" s="175"/>
      <c r="Q43" s="175"/>
      <c r="R43" s="175"/>
      <c r="S43" s="175"/>
      <c r="T43" s="175"/>
      <c r="U43" s="175"/>
      <c r="V43" s="175"/>
      <c r="W43" s="176"/>
      <c r="X43" s="188"/>
      <c r="AA43" s="138"/>
      <c r="AB43" s="136"/>
      <c r="AC43" s="136"/>
      <c r="AD43" s="136"/>
      <c r="AE43" s="136"/>
      <c r="AF43" s="46"/>
      <c r="AG43" s="166"/>
      <c r="AH43" s="136"/>
      <c r="AI43" s="136"/>
      <c r="AJ43" s="136"/>
      <c r="AK43" s="136"/>
      <c r="AL43" s="47"/>
      <c r="AM43" s="166"/>
      <c r="AN43" s="136"/>
      <c r="AO43" s="136"/>
      <c r="AP43" s="136"/>
      <c r="AQ43" s="136"/>
      <c r="AR43" s="140"/>
    </row>
    <row r="44" spans="1:44" x14ac:dyDescent="0.55000000000000004">
      <c r="A44" s="194">
        <v>43868</v>
      </c>
      <c r="B44" s="138"/>
      <c r="C44" s="136"/>
      <c r="D44" s="136"/>
      <c r="E44" s="136"/>
      <c r="F44" s="136"/>
      <c r="G44" s="136"/>
      <c r="H44" s="136"/>
      <c r="I44" s="136"/>
      <c r="J44" s="136"/>
      <c r="K44" s="140"/>
      <c r="L44" s="186"/>
      <c r="M44" s="175"/>
      <c r="N44" s="175"/>
      <c r="O44" s="175"/>
      <c r="P44" s="175"/>
      <c r="Q44" s="175"/>
      <c r="R44" s="175"/>
      <c r="S44" s="175"/>
      <c r="T44" s="175"/>
      <c r="U44" s="175"/>
      <c r="V44" s="175"/>
      <c r="W44" s="176"/>
      <c r="X44" s="188"/>
      <c r="AA44" s="138"/>
      <c r="AB44" s="136"/>
      <c r="AC44" s="136"/>
      <c r="AD44" s="136"/>
      <c r="AE44" s="136"/>
      <c r="AF44" s="46"/>
      <c r="AG44" s="166"/>
      <c r="AH44" s="136"/>
      <c r="AI44" s="136"/>
      <c r="AJ44" s="136"/>
      <c r="AK44" s="136"/>
      <c r="AL44" s="47"/>
      <c r="AM44" s="166"/>
      <c r="AN44" s="136"/>
      <c r="AO44" s="136"/>
      <c r="AP44" s="136"/>
      <c r="AQ44" s="136"/>
      <c r="AR44" s="140"/>
    </row>
    <row r="45" spans="1:44" x14ac:dyDescent="0.55000000000000004">
      <c r="A45" s="194">
        <v>43869</v>
      </c>
      <c r="B45" s="138"/>
      <c r="C45" s="136"/>
      <c r="D45" s="136"/>
      <c r="E45" s="136"/>
      <c r="F45" s="136"/>
      <c r="G45" s="136"/>
      <c r="H45" s="136"/>
      <c r="I45" s="136"/>
      <c r="J45" s="136"/>
      <c r="K45" s="140"/>
      <c r="L45" s="186"/>
      <c r="M45" s="175"/>
      <c r="N45" s="175"/>
      <c r="O45" s="175"/>
      <c r="P45" s="175"/>
      <c r="Q45" s="175"/>
      <c r="R45" s="175"/>
      <c r="S45" s="175"/>
      <c r="T45" s="175"/>
      <c r="U45" s="175"/>
      <c r="V45" s="175"/>
      <c r="W45" s="176"/>
      <c r="X45" s="188"/>
      <c r="AA45" s="138"/>
      <c r="AB45" s="136"/>
      <c r="AC45" s="136"/>
      <c r="AD45" s="136"/>
      <c r="AE45" s="136"/>
      <c r="AF45" s="46"/>
      <c r="AG45" s="166"/>
      <c r="AH45" s="136"/>
      <c r="AI45" s="136"/>
      <c r="AJ45" s="136"/>
      <c r="AK45" s="136"/>
      <c r="AL45" s="47"/>
      <c r="AM45" s="166"/>
      <c r="AN45" s="136"/>
      <c r="AO45" s="136"/>
      <c r="AP45" s="136"/>
      <c r="AQ45" s="136"/>
      <c r="AR45" s="140"/>
    </row>
    <row r="46" spans="1:44" x14ac:dyDescent="0.55000000000000004">
      <c r="A46" s="194">
        <v>43870</v>
      </c>
      <c r="B46" s="138"/>
      <c r="C46" s="136"/>
      <c r="D46" s="136"/>
      <c r="E46" s="136"/>
      <c r="F46" s="136"/>
      <c r="G46" s="136"/>
      <c r="H46" s="136"/>
      <c r="I46" s="136"/>
      <c r="J46" s="136"/>
      <c r="K46" s="140"/>
      <c r="L46" s="186"/>
      <c r="M46" s="175"/>
      <c r="N46" s="175"/>
      <c r="O46" s="175"/>
      <c r="P46" s="175"/>
      <c r="Q46" s="175"/>
      <c r="R46" s="175"/>
      <c r="S46" s="175"/>
      <c r="T46" s="175"/>
      <c r="U46" s="175"/>
      <c r="V46" s="175"/>
      <c r="W46" s="176"/>
      <c r="X46" s="188"/>
      <c r="AA46" s="138"/>
      <c r="AB46" s="136"/>
      <c r="AC46" s="136"/>
      <c r="AD46" s="136"/>
      <c r="AE46" s="136"/>
      <c r="AF46" s="46"/>
      <c r="AG46" s="166"/>
      <c r="AH46" s="136"/>
      <c r="AI46" s="136"/>
      <c r="AJ46" s="136"/>
      <c r="AK46" s="136"/>
      <c r="AL46" s="47"/>
      <c r="AM46" s="166"/>
      <c r="AN46" s="136"/>
      <c r="AO46" s="136"/>
      <c r="AP46" s="136"/>
      <c r="AQ46" s="136"/>
      <c r="AR46" s="140"/>
    </row>
    <row r="47" spans="1:44" x14ac:dyDescent="0.55000000000000004">
      <c r="A47" s="194">
        <v>43871</v>
      </c>
      <c r="B47" s="138"/>
      <c r="C47" s="136"/>
      <c r="D47" s="136"/>
      <c r="E47" s="136"/>
      <c r="F47" s="136"/>
      <c r="G47" s="136"/>
      <c r="H47" s="136"/>
      <c r="I47" s="136"/>
      <c r="J47" s="136"/>
      <c r="K47" s="140"/>
      <c r="L47" s="186"/>
      <c r="M47" s="175"/>
      <c r="N47" s="175"/>
      <c r="O47" s="175"/>
      <c r="P47" s="175"/>
      <c r="Q47" s="175"/>
      <c r="R47" s="175"/>
      <c r="S47" s="175"/>
      <c r="T47" s="175"/>
      <c r="U47" s="175"/>
      <c r="V47" s="175"/>
      <c r="W47" s="176"/>
      <c r="X47" s="188"/>
      <c r="AA47" s="138"/>
      <c r="AB47" s="136"/>
      <c r="AC47" s="136"/>
      <c r="AD47" s="136"/>
      <c r="AE47" s="136"/>
      <c r="AF47" s="46"/>
      <c r="AG47" s="166"/>
      <c r="AH47" s="136"/>
      <c r="AI47" s="136"/>
      <c r="AJ47" s="136"/>
      <c r="AK47" s="136"/>
      <c r="AL47" s="47"/>
      <c r="AM47" s="166"/>
      <c r="AN47" s="136"/>
      <c r="AO47" s="136"/>
      <c r="AP47" s="136"/>
      <c r="AQ47" s="136"/>
      <c r="AR47" s="140"/>
    </row>
    <row r="48" spans="1:44" x14ac:dyDescent="0.55000000000000004">
      <c r="A48" s="194">
        <v>43872</v>
      </c>
      <c r="B48" s="138"/>
      <c r="C48" s="136"/>
      <c r="D48" s="136"/>
      <c r="E48" s="136"/>
      <c r="F48" s="136"/>
      <c r="G48" s="136"/>
      <c r="H48" s="136"/>
      <c r="I48" s="136"/>
      <c r="J48" s="136"/>
      <c r="K48" s="140"/>
      <c r="L48" s="186"/>
      <c r="M48" s="175"/>
      <c r="N48" s="175"/>
      <c r="O48" s="175"/>
      <c r="P48" s="175"/>
      <c r="Q48" s="175"/>
      <c r="R48" s="175"/>
      <c r="S48" s="175"/>
      <c r="T48" s="175"/>
      <c r="U48" s="175"/>
      <c r="V48" s="175"/>
      <c r="W48" s="176"/>
      <c r="X48" s="188"/>
      <c r="AA48" s="138"/>
      <c r="AB48" s="136"/>
      <c r="AC48" s="136"/>
      <c r="AD48" s="136"/>
      <c r="AE48" s="136"/>
      <c r="AF48" s="46"/>
      <c r="AG48" s="166"/>
      <c r="AH48" s="136"/>
      <c r="AI48" s="136"/>
      <c r="AJ48" s="136"/>
      <c r="AK48" s="136"/>
      <c r="AL48" s="47"/>
      <c r="AM48" s="166"/>
      <c r="AN48" s="136"/>
      <c r="AO48" s="136"/>
      <c r="AP48" s="136"/>
      <c r="AQ48" s="136"/>
      <c r="AR48" s="140"/>
    </row>
    <row r="49" spans="1:44" x14ac:dyDescent="0.55000000000000004">
      <c r="A49" s="194">
        <v>43873</v>
      </c>
      <c r="B49" s="138"/>
      <c r="C49" s="136"/>
      <c r="D49" s="136"/>
      <c r="E49" s="136"/>
      <c r="F49" s="136"/>
      <c r="G49" s="136"/>
      <c r="H49" s="136"/>
      <c r="I49" s="136"/>
      <c r="J49" s="136"/>
      <c r="K49" s="140"/>
      <c r="L49" s="186"/>
      <c r="M49" s="175"/>
      <c r="N49" s="175"/>
      <c r="O49" s="175"/>
      <c r="P49" s="175"/>
      <c r="Q49" s="175"/>
      <c r="R49" s="175"/>
      <c r="S49" s="175"/>
      <c r="T49" s="175"/>
      <c r="U49" s="175"/>
      <c r="V49" s="175"/>
      <c r="W49" s="176"/>
      <c r="X49" s="188"/>
      <c r="AA49" s="138"/>
      <c r="AB49" s="136"/>
      <c r="AC49" s="136"/>
      <c r="AD49" s="136"/>
      <c r="AE49" s="136"/>
      <c r="AF49" s="46"/>
      <c r="AG49" s="166"/>
      <c r="AH49" s="136"/>
      <c r="AI49" s="136"/>
      <c r="AJ49" s="136"/>
      <c r="AK49" s="136"/>
      <c r="AL49" s="47"/>
      <c r="AM49" s="166"/>
      <c r="AN49" s="136"/>
      <c r="AO49" s="136"/>
      <c r="AP49" s="136"/>
      <c r="AQ49" s="136"/>
      <c r="AR49" s="140"/>
    </row>
    <row r="50" spans="1:44" x14ac:dyDescent="0.55000000000000004">
      <c r="A50" s="194">
        <v>43874</v>
      </c>
      <c r="B50" s="138"/>
      <c r="C50" s="136"/>
      <c r="D50" s="136"/>
      <c r="E50" s="136"/>
      <c r="F50" s="136"/>
      <c r="G50" s="136"/>
      <c r="H50" s="136"/>
      <c r="I50" s="136"/>
      <c r="J50" s="136"/>
      <c r="K50" s="140"/>
      <c r="L50" s="186"/>
      <c r="M50" s="175"/>
      <c r="N50" s="175"/>
      <c r="O50" s="175"/>
      <c r="P50" s="175"/>
      <c r="Q50" s="175"/>
      <c r="R50" s="175"/>
      <c r="S50" s="175"/>
      <c r="T50" s="175"/>
      <c r="U50" s="175"/>
      <c r="V50" s="175"/>
      <c r="W50" s="176"/>
      <c r="X50" s="188"/>
      <c r="AA50" s="138"/>
      <c r="AB50" s="136"/>
      <c r="AC50" s="136"/>
      <c r="AD50" s="136"/>
      <c r="AE50" s="136"/>
      <c r="AF50" s="46"/>
      <c r="AG50" s="166"/>
      <c r="AH50" s="136"/>
      <c r="AI50" s="136"/>
      <c r="AJ50" s="136"/>
      <c r="AK50" s="136"/>
      <c r="AL50" s="47"/>
      <c r="AM50" s="166"/>
      <c r="AN50" s="136"/>
      <c r="AO50" s="136"/>
      <c r="AP50" s="136"/>
      <c r="AQ50" s="136"/>
      <c r="AR50" s="140"/>
    </row>
    <row r="51" spans="1:44" x14ac:dyDescent="0.55000000000000004">
      <c r="A51" s="194">
        <v>43875</v>
      </c>
      <c r="B51" s="138"/>
      <c r="C51" s="136"/>
      <c r="D51" s="136"/>
      <c r="E51" s="136"/>
      <c r="F51" s="136"/>
      <c r="G51" s="136"/>
      <c r="H51" s="136"/>
      <c r="I51" s="136"/>
      <c r="J51" s="136"/>
      <c r="K51" s="140"/>
      <c r="L51" s="186"/>
      <c r="M51" s="175"/>
      <c r="N51" s="175"/>
      <c r="O51" s="175"/>
      <c r="P51" s="175"/>
      <c r="Q51" s="175"/>
      <c r="R51" s="175"/>
      <c r="S51" s="175"/>
      <c r="T51" s="175"/>
      <c r="U51" s="175"/>
      <c r="V51" s="175"/>
      <c r="W51" s="176"/>
      <c r="X51" s="188"/>
      <c r="AA51" s="138"/>
      <c r="AB51" s="136"/>
      <c r="AC51" s="136"/>
      <c r="AD51" s="136"/>
      <c r="AE51" s="136"/>
      <c r="AF51" s="46"/>
      <c r="AG51" s="166"/>
      <c r="AH51" s="136"/>
      <c r="AI51" s="136"/>
      <c r="AJ51" s="136"/>
      <c r="AK51" s="136"/>
      <c r="AL51" s="47"/>
      <c r="AM51" s="166"/>
      <c r="AN51" s="136"/>
      <c r="AO51" s="136"/>
      <c r="AP51" s="136"/>
      <c r="AQ51" s="136"/>
      <c r="AR51" s="140"/>
    </row>
    <row r="52" spans="1:44" x14ac:dyDescent="0.55000000000000004">
      <c r="A52" s="194">
        <v>43876</v>
      </c>
      <c r="B52" s="138"/>
      <c r="C52" s="136"/>
      <c r="D52" s="136"/>
      <c r="E52" s="136"/>
      <c r="F52" s="136"/>
      <c r="G52" s="136"/>
      <c r="H52" s="136"/>
      <c r="I52" s="136"/>
      <c r="J52" s="136"/>
      <c r="K52" s="140"/>
      <c r="L52" s="186"/>
      <c r="M52" s="175"/>
      <c r="N52" s="175"/>
      <c r="O52" s="175"/>
      <c r="P52" s="175"/>
      <c r="Q52" s="175"/>
      <c r="R52" s="175"/>
      <c r="S52" s="175"/>
      <c r="T52" s="175"/>
      <c r="U52" s="175"/>
      <c r="V52" s="175"/>
      <c r="W52" s="176"/>
      <c r="X52" s="188"/>
      <c r="AA52" s="138"/>
      <c r="AB52" s="136"/>
      <c r="AC52" s="136"/>
      <c r="AD52" s="136"/>
      <c r="AE52" s="136"/>
      <c r="AF52" s="46"/>
      <c r="AG52" s="166"/>
      <c r="AH52" s="136"/>
      <c r="AI52" s="136"/>
      <c r="AJ52" s="136"/>
      <c r="AK52" s="136"/>
      <c r="AL52" s="47"/>
      <c r="AM52" s="166"/>
      <c r="AN52" s="136"/>
      <c r="AO52" s="136"/>
      <c r="AP52" s="136"/>
      <c r="AQ52" s="136"/>
      <c r="AR52" s="140"/>
    </row>
    <row r="53" spans="1:44" x14ac:dyDescent="0.55000000000000004">
      <c r="A53" s="194">
        <v>43877</v>
      </c>
      <c r="B53" s="138"/>
      <c r="C53" s="136"/>
      <c r="D53" s="136"/>
      <c r="E53" s="136"/>
      <c r="F53" s="136"/>
      <c r="G53" s="136"/>
      <c r="H53" s="136"/>
      <c r="I53" s="136"/>
      <c r="J53" s="136"/>
      <c r="K53" s="140"/>
      <c r="L53" s="186"/>
      <c r="M53" s="175"/>
      <c r="N53" s="175"/>
      <c r="O53" s="175"/>
      <c r="P53" s="175"/>
      <c r="Q53" s="175"/>
      <c r="R53" s="175"/>
      <c r="S53" s="175"/>
      <c r="T53" s="175"/>
      <c r="U53" s="175"/>
      <c r="V53" s="175"/>
      <c r="W53" s="176"/>
      <c r="X53" s="188"/>
      <c r="AA53" s="138"/>
      <c r="AB53" s="136"/>
      <c r="AC53" s="136"/>
      <c r="AD53" s="136"/>
      <c r="AE53" s="136"/>
      <c r="AF53" s="46"/>
      <c r="AG53" s="166"/>
      <c r="AH53" s="136"/>
      <c r="AI53" s="136"/>
      <c r="AJ53" s="136"/>
      <c r="AK53" s="136"/>
      <c r="AL53" s="47"/>
      <c r="AM53" s="166"/>
      <c r="AN53" s="136"/>
      <c r="AO53" s="136"/>
      <c r="AP53" s="136"/>
      <c r="AQ53" s="136"/>
      <c r="AR53" s="140"/>
    </row>
    <row r="54" spans="1:44" x14ac:dyDescent="0.55000000000000004">
      <c r="A54" s="194">
        <v>43878</v>
      </c>
      <c r="B54" s="138"/>
      <c r="C54" s="136"/>
      <c r="D54" s="136"/>
      <c r="E54" s="136"/>
      <c r="F54" s="136"/>
      <c r="G54" s="136"/>
      <c r="H54" s="136"/>
      <c r="I54" s="136"/>
      <c r="J54" s="136"/>
      <c r="K54" s="140"/>
      <c r="L54" s="186"/>
      <c r="M54" s="175"/>
      <c r="N54" s="175"/>
      <c r="O54" s="175"/>
      <c r="P54" s="175"/>
      <c r="Q54" s="175"/>
      <c r="R54" s="175"/>
      <c r="S54" s="175"/>
      <c r="T54" s="175"/>
      <c r="U54" s="175"/>
      <c r="V54" s="175"/>
      <c r="W54" s="176"/>
      <c r="X54" s="188"/>
      <c r="AA54" s="138"/>
      <c r="AB54" s="136"/>
      <c r="AC54" s="136"/>
      <c r="AD54" s="136"/>
      <c r="AE54" s="136"/>
      <c r="AF54" s="46"/>
      <c r="AG54" s="166"/>
      <c r="AH54" s="136"/>
      <c r="AI54" s="136"/>
      <c r="AJ54" s="136"/>
      <c r="AK54" s="136"/>
      <c r="AL54" s="47"/>
      <c r="AM54" s="166"/>
      <c r="AN54" s="136"/>
      <c r="AO54" s="136"/>
      <c r="AP54" s="136"/>
      <c r="AQ54" s="136"/>
      <c r="AR54" s="140"/>
    </row>
    <row r="55" spans="1:44" x14ac:dyDescent="0.55000000000000004">
      <c r="A55" s="194">
        <v>43879</v>
      </c>
      <c r="B55" s="138"/>
      <c r="C55" s="136"/>
      <c r="D55" s="136"/>
      <c r="E55" s="136"/>
      <c r="F55" s="136"/>
      <c r="G55" s="136"/>
      <c r="H55" s="136"/>
      <c r="I55" s="136"/>
      <c r="J55" s="136"/>
      <c r="K55" s="140"/>
      <c r="L55" s="186"/>
      <c r="M55" s="175"/>
      <c r="N55" s="175"/>
      <c r="O55" s="175"/>
      <c r="P55" s="175"/>
      <c r="Q55" s="175"/>
      <c r="R55" s="175"/>
      <c r="S55" s="175"/>
      <c r="T55" s="175"/>
      <c r="U55" s="175"/>
      <c r="V55" s="175"/>
      <c r="W55" s="176"/>
      <c r="X55" s="188"/>
      <c r="AA55" s="138"/>
      <c r="AB55" s="136"/>
      <c r="AC55" s="136"/>
      <c r="AD55" s="136"/>
      <c r="AE55" s="136"/>
      <c r="AF55" s="46"/>
      <c r="AG55" s="166"/>
      <c r="AH55" s="136"/>
      <c r="AI55" s="136"/>
      <c r="AJ55" s="136"/>
      <c r="AK55" s="136"/>
      <c r="AL55" s="47"/>
      <c r="AM55" s="166"/>
      <c r="AN55" s="136"/>
      <c r="AO55" s="136"/>
      <c r="AP55" s="136"/>
      <c r="AQ55" s="136"/>
      <c r="AR55" s="140"/>
    </row>
    <row r="56" spans="1:44" x14ac:dyDescent="0.55000000000000004">
      <c r="A56" s="194">
        <v>43880</v>
      </c>
      <c r="B56" s="138"/>
      <c r="C56" s="136"/>
      <c r="D56" s="136"/>
      <c r="E56" s="136"/>
      <c r="F56" s="136"/>
      <c r="G56" s="136"/>
      <c r="H56" s="136"/>
      <c r="I56" s="136"/>
      <c r="J56" s="136"/>
      <c r="K56" s="140"/>
      <c r="L56" s="186"/>
      <c r="M56" s="175"/>
      <c r="N56" s="175"/>
      <c r="O56" s="175"/>
      <c r="P56" s="175"/>
      <c r="Q56" s="175"/>
      <c r="R56" s="175"/>
      <c r="S56" s="175"/>
      <c r="T56" s="175"/>
      <c r="U56" s="175"/>
      <c r="V56" s="175"/>
      <c r="W56" s="176"/>
      <c r="X56" s="188"/>
      <c r="AA56" s="138"/>
      <c r="AB56" s="136"/>
      <c r="AC56" s="136"/>
      <c r="AD56" s="136"/>
      <c r="AE56" s="136"/>
      <c r="AF56" s="46"/>
      <c r="AG56" s="166"/>
      <c r="AH56" s="136"/>
      <c r="AI56" s="136"/>
      <c r="AJ56" s="136"/>
      <c r="AK56" s="136"/>
      <c r="AL56" s="47"/>
      <c r="AM56" s="166"/>
      <c r="AN56" s="136"/>
      <c r="AO56" s="136"/>
      <c r="AP56" s="136"/>
      <c r="AQ56" s="136"/>
      <c r="AR56" s="140"/>
    </row>
    <row r="57" spans="1:44" x14ac:dyDescent="0.55000000000000004">
      <c r="A57" s="194">
        <v>43881</v>
      </c>
      <c r="B57" s="138"/>
      <c r="C57" s="136"/>
      <c r="D57" s="136"/>
      <c r="E57" s="136"/>
      <c r="F57" s="136"/>
      <c r="G57" s="136"/>
      <c r="H57" s="136"/>
      <c r="I57" s="136"/>
      <c r="J57" s="136"/>
      <c r="K57" s="140"/>
      <c r="L57" s="186"/>
      <c r="M57" s="175"/>
      <c r="N57" s="175"/>
      <c r="O57" s="175"/>
      <c r="P57" s="175"/>
      <c r="Q57" s="175"/>
      <c r="R57" s="175"/>
      <c r="S57" s="175"/>
      <c r="T57" s="175"/>
      <c r="U57" s="175"/>
      <c r="V57" s="175"/>
      <c r="W57" s="176"/>
      <c r="X57" s="188"/>
      <c r="AA57" s="138"/>
      <c r="AB57" s="136"/>
      <c r="AC57" s="136"/>
      <c r="AD57" s="136"/>
      <c r="AE57" s="136"/>
      <c r="AF57" s="46"/>
      <c r="AG57" s="166"/>
      <c r="AH57" s="136"/>
      <c r="AI57" s="136"/>
      <c r="AJ57" s="136"/>
      <c r="AK57" s="136"/>
      <c r="AL57" s="47"/>
      <c r="AM57" s="166"/>
      <c r="AN57" s="136"/>
      <c r="AO57" s="136"/>
      <c r="AP57" s="136"/>
      <c r="AQ57" s="136"/>
      <c r="AR57" s="140"/>
    </row>
    <row r="58" spans="1:44" x14ac:dyDescent="0.55000000000000004">
      <c r="A58" s="193">
        <v>43882</v>
      </c>
      <c r="B58" s="138"/>
      <c r="C58" s="136"/>
      <c r="D58" s="136"/>
      <c r="E58" s="136"/>
      <c r="F58" s="136"/>
      <c r="G58" s="136"/>
      <c r="H58" s="136"/>
      <c r="I58" s="136"/>
      <c r="J58" s="136"/>
      <c r="K58" s="140"/>
      <c r="L58" s="186"/>
      <c r="M58" s="175"/>
      <c r="N58" s="175"/>
      <c r="O58" s="175"/>
      <c r="P58" s="175"/>
      <c r="Q58" s="175"/>
      <c r="R58" s="175"/>
      <c r="S58" s="175"/>
      <c r="T58" s="175"/>
      <c r="U58" s="175"/>
      <c r="V58" s="175"/>
      <c r="W58" s="176"/>
      <c r="X58" s="188"/>
      <c r="AA58" s="138"/>
      <c r="AB58" s="136"/>
      <c r="AC58" s="136"/>
      <c r="AD58" s="136"/>
      <c r="AE58" s="136"/>
      <c r="AF58" s="46"/>
      <c r="AG58" s="166"/>
      <c r="AH58" s="136"/>
      <c r="AI58" s="136"/>
      <c r="AJ58" s="136"/>
      <c r="AK58" s="136"/>
      <c r="AL58" s="47"/>
      <c r="AM58" s="166"/>
      <c r="AN58" s="136"/>
      <c r="AO58" s="136"/>
      <c r="AP58" s="136"/>
      <c r="AQ58" s="136"/>
      <c r="AR58" s="140"/>
    </row>
    <row r="59" spans="1:44" x14ac:dyDescent="0.55000000000000004">
      <c r="A59" s="193">
        <v>43883</v>
      </c>
      <c r="B59" s="138"/>
      <c r="C59" s="136"/>
      <c r="D59" s="136"/>
      <c r="E59" s="136"/>
      <c r="F59" s="136"/>
      <c r="G59" s="136"/>
      <c r="H59" s="136"/>
      <c r="I59" s="136"/>
      <c r="J59" s="136"/>
      <c r="K59" s="140"/>
      <c r="L59" s="186"/>
      <c r="M59" s="175"/>
      <c r="N59" s="175"/>
      <c r="O59" s="175"/>
      <c r="P59" s="175"/>
      <c r="Q59" s="175"/>
      <c r="R59" s="175"/>
      <c r="S59" s="175"/>
      <c r="T59" s="175"/>
      <c r="U59" s="175"/>
      <c r="V59" s="175"/>
      <c r="W59" s="176"/>
      <c r="X59" s="188"/>
      <c r="AA59" s="138"/>
      <c r="AB59" s="136"/>
      <c r="AC59" s="136"/>
      <c r="AD59" s="136"/>
      <c r="AE59" s="136"/>
      <c r="AF59" s="46"/>
      <c r="AG59" s="166"/>
      <c r="AH59" s="136"/>
      <c r="AI59" s="136"/>
      <c r="AJ59" s="136"/>
      <c r="AK59" s="136"/>
      <c r="AL59" s="47"/>
      <c r="AM59" s="166"/>
      <c r="AN59" s="136"/>
      <c r="AO59" s="136"/>
      <c r="AP59" s="136"/>
      <c r="AQ59" s="136"/>
      <c r="AR59" s="140"/>
    </row>
    <row r="60" spans="1:44" x14ac:dyDescent="0.55000000000000004">
      <c r="A60" s="193">
        <v>43884</v>
      </c>
      <c r="B60" s="138"/>
      <c r="C60" s="136"/>
      <c r="D60" s="136"/>
      <c r="E60" s="136"/>
      <c r="F60" s="136"/>
      <c r="G60" s="136"/>
      <c r="H60" s="136"/>
      <c r="I60" s="136"/>
      <c r="J60" s="136"/>
      <c r="K60" s="140"/>
      <c r="L60" s="186"/>
      <c r="M60" s="175"/>
      <c r="N60" s="175"/>
      <c r="O60" s="175"/>
      <c r="P60" s="175"/>
      <c r="Q60" s="175"/>
      <c r="R60" s="175"/>
      <c r="S60" s="175"/>
      <c r="T60" s="175"/>
      <c r="U60" s="175"/>
      <c r="V60" s="175"/>
      <c r="W60" s="176"/>
      <c r="X60" s="188"/>
      <c r="AA60" s="138"/>
      <c r="AB60" s="136"/>
      <c r="AC60" s="136"/>
      <c r="AD60" s="136"/>
      <c r="AE60" s="136"/>
      <c r="AF60" s="46"/>
      <c r="AG60" s="166"/>
      <c r="AH60" s="136"/>
      <c r="AI60" s="136"/>
      <c r="AJ60" s="136"/>
      <c r="AK60" s="136"/>
      <c r="AL60" s="47"/>
      <c r="AM60" s="166"/>
      <c r="AN60" s="136"/>
      <c r="AO60" s="136"/>
      <c r="AP60" s="136"/>
      <c r="AQ60" s="136"/>
      <c r="AR60" s="140"/>
    </row>
    <row r="61" spans="1:44" x14ac:dyDescent="0.55000000000000004">
      <c r="A61" s="193">
        <v>43885</v>
      </c>
      <c r="B61" s="138"/>
      <c r="C61" s="136"/>
      <c r="D61" s="136"/>
      <c r="E61" s="136"/>
      <c r="F61" s="136"/>
      <c r="G61" s="136"/>
      <c r="H61" s="136"/>
      <c r="I61" s="136"/>
      <c r="J61" s="136"/>
      <c r="K61" s="140"/>
      <c r="L61" s="186"/>
      <c r="M61" s="175"/>
      <c r="N61" s="175"/>
      <c r="O61" s="175"/>
      <c r="P61" s="175"/>
      <c r="Q61" s="175"/>
      <c r="R61" s="175"/>
      <c r="S61" s="175"/>
      <c r="T61" s="175"/>
      <c r="U61" s="175"/>
      <c r="V61" s="175"/>
      <c r="W61" s="176"/>
      <c r="X61" s="188"/>
      <c r="AA61" s="138"/>
      <c r="AB61" s="136"/>
      <c r="AC61" s="136"/>
      <c r="AD61" s="136"/>
      <c r="AE61" s="136"/>
      <c r="AF61" s="46"/>
      <c r="AG61" s="166"/>
      <c r="AH61" s="136"/>
      <c r="AI61" s="136"/>
      <c r="AJ61" s="136"/>
      <c r="AK61" s="136"/>
      <c r="AL61" s="47"/>
      <c r="AM61" s="166"/>
      <c r="AN61" s="136"/>
      <c r="AO61" s="136"/>
      <c r="AP61" s="136"/>
      <c r="AQ61" s="136"/>
      <c r="AR61" s="140"/>
    </row>
    <row r="62" spans="1:44" x14ac:dyDescent="0.55000000000000004">
      <c r="A62" s="193">
        <v>43886</v>
      </c>
      <c r="B62" s="138"/>
      <c r="C62" s="136"/>
      <c r="D62" s="136"/>
      <c r="E62" s="136"/>
      <c r="F62" s="136"/>
      <c r="G62" s="136"/>
      <c r="H62" s="136"/>
      <c r="I62" s="136"/>
      <c r="J62" s="136"/>
      <c r="K62" s="140"/>
      <c r="L62" s="186"/>
      <c r="M62" s="175"/>
      <c r="N62" s="175"/>
      <c r="O62" s="175"/>
      <c r="P62" s="175"/>
      <c r="Q62" s="175"/>
      <c r="R62" s="175"/>
      <c r="S62" s="175"/>
      <c r="T62" s="175"/>
      <c r="U62" s="175"/>
      <c r="V62" s="175"/>
      <c r="W62" s="176"/>
      <c r="X62" s="188"/>
      <c r="AA62" s="138"/>
      <c r="AB62" s="136"/>
      <c r="AC62" s="136"/>
      <c r="AD62" s="136"/>
      <c r="AE62" s="136"/>
      <c r="AF62" s="46"/>
      <c r="AG62" s="166"/>
      <c r="AH62" s="136"/>
      <c r="AI62" s="136"/>
      <c r="AJ62" s="136"/>
      <c r="AK62" s="136"/>
      <c r="AL62" s="47"/>
      <c r="AM62" s="166"/>
      <c r="AN62" s="136"/>
      <c r="AO62" s="136"/>
      <c r="AP62" s="136"/>
      <c r="AQ62" s="136"/>
      <c r="AR62" s="140"/>
    </row>
    <row r="63" spans="1:44" x14ac:dyDescent="0.55000000000000004">
      <c r="A63" s="193">
        <v>43887</v>
      </c>
      <c r="B63" s="138"/>
      <c r="C63" s="136"/>
      <c r="D63" s="136"/>
      <c r="E63" s="136"/>
      <c r="F63" s="136"/>
      <c r="G63" s="136"/>
      <c r="H63" s="136"/>
      <c r="I63" s="136"/>
      <c r="J63" s="136"/>
      <c r="K63" s="140"/>
      <c r="L63" s="186"/>
      <c r="M63" s="175"/>
      <c r="N63" s="175"/>
      <c r="O63" s="175"/>
      <c r="P63" s="175"/>
      <c r="Q63" s="175"/>
      <c r="R63" s="175"/>
      <c r="S63" s="175"/>
      <c r="T63" s="175"/>
      <c r="U63" s="175"/>
      <c r="V63" s="175"/>
      <c r="W63" s="176"/>
      <c r="X63" s="188"/>
      <c r="AA63" s="138"/>
      <c r="AB63" s="136"/>
      <c r="AC63" s="136"/>
      <c r="AD63" s="136"/>
      <c r="AE63" s="136"/>
      <c r="AF63" s="46"/>
      <c r="AG63" s="166"/>
      <c r="AH63" s="136"/>
      <c r="AI63" s="136"/>
      <c r="AJ63" s="136"/>
      <c r="AK63" s="136"/>
      <c r="AL63" s="47"/>
      <c r="AM63" s="166"/>
      <c r="AN63" s="136"/>
      <c r="AO63" s="136"/>
      <c r="AP63" s="136"/>
      <c r="AQ63" s="136"/>
      <c r="AR63" s="140"/>
    </row>
    <row r="64" spans="1:44" x14ac:dyDescent="0.55000000000000004">
      <c r="A64" s="193">
        <v>43888</v>
      </c>
      <c r="B64" s="138"/>
      <c r="C64" s="136"/>
      <c r="D64" s="136"/>
      <c r="E64" s="136"/>
      <c r="F64" s="136"/>
      <c r="G64" s="136"/>
      <c r="H64" s="136"/>
      <c r="I64" s="136"/>
      <c r="J64" s="136"/>
      <c r="K64" s="140"/>
      <c r="L64" s="186"/>
      <c r="M64" s="175"/>
      <c r="N64" s="175"/>
      <c r="O64" s="175"/>
      <c r="P64" s="175"/>
      <c r="Q64" s="175"/>
      <c r="R64" s="175"/>
      <c r="S64" s="175"/>
      <c r="T64" s="175"/>
      <c r="U64" s="175"/>
      <c r="V64" s="175"/>
      <c r="W64" s="176"/>
      <c r="X64" s="188"/>
      <c r="AA64" s="138"/>
      <c r="AB64" s="136"/>
      <c r="AC64" s="136"/>
      <c r="AD64" s="136"/>
      <c r="AE64" s="136"/>
      <c r="AF64" s="46"/>
      <c r="AG64" s="166"/>
      <c r="AH64" s="136"/>
      <c r="AI64" s="136"/>
      <c r="AJ64" s="136"/>
      <c r="AK64" s="136"/>
      <c r="AL64" s="47"/>
      <c r="AM64" s="166"/>
      <c r="AN64" s="136"/>
      <c r="AO64" s="136"/>
      <c r="AP64" s="136"/>
      <c r="AQ64" s="136"/>
      <c r="AR64" s="140"/>
    </row>
    <row r="65" spans="1:44" x14ac:dyDescent="0.55000000000000004">
      <c r="A65" s="193">
        <v>43889</v>
      </c>
      <c r="B65" s="138"/>
      <c r="C65" s="136"/>
      <c r="D65" s="136"/>
      <c r="E65" s="136"/>
      <c r="F65" s="136"/>
      <c r="G65" s="136"/>
      <c r="H65" s="136"/>
      <c r="I65" s="136"/>
      <c r="J65" s="136"/>
      <c r="K65" s="140"/>
      <c r="L65" s="186"/>
      <c r="M65" s="175"/>
      <c r="N65" s="175"/>
      <c r="O65" s="175"/>
      <c r="P65" s="175"/>
      <c r="Q65" s="175"/>
      <c r="R65" s="175"/>
      <c r="S65" s="175"/>
      <c r="T65" s="175"/>
      <c r="U65" s="175"/>
      <c r="V65" s="175"/>
      <c r="W65" s="176"/>
      <c r="X65" s="188"/>
      <c r="AA65" s="138"/>
      <c r="AB65" s="136"/>
      <c r="AC65" s="136"/>
      <c r="AD65" s="136"/>
      <c r="AE65" s="136"/>
      <c r="AF65" s="46"/>
      <c r="AG65" s="166"/>
      <c r="AH65" s="136"/>
      <c r="AI65" s="136"/>
      <c r="AJ65" s="136"/>
      <c r="AK65" s="136"/>
      <c r="AL65" s="47"/>
      <c r="AM65" s="166"/>
      <c r="AN65" s="136"/>
      <c r="AO65" s="136"/>
      <c r="AP65" s="136"/>
      <c r="AQ65" s="136"/>
      <c r="AR65" s="140"/>
    </row>
    <row r="66" spans="1:44" x14ac:dyDescent="0.55000000000000004">
      <c r="A66" s="193">
        <v>43890</v>
      </c>
      <c r="B66" s="138"/>
      <c r="C66" s="136"/>
      <c r="D66" s="136"/>
      <c r="E66" s="136"/>
      <c r="F66" s="136"/>
      <c r="G66" s="136"/>
      <c r="H66" s="136"/>
      <c r="I66" s="136"/>
      <c r="J66" s="136"/>
      <c r="K66" s="140"/>
      <c r="L66" s="186"/>
      <c r="M66" s="175"/>
      <c r="N66" s="175"/>
      <c r="O66" s="175"/>
      <c r="P66" s="175"/>
      <c r="Q66" s="175"/>
      <c r="R66" s="175"/>
      <c r="S66" s="175"/>
      <c r="T66" s="175"/>
      <c r="U66" s="175"/>
      <c r="V66" s="175"/>
      <c r="W66" s="176"/>
      <c r="X66" s="188"/>
      <c r="AA66" s="138"/>
      <c r="AB66" s="136"/>
      <c r="AC66" s="136"/>
      <c r="AD66" s="136"/>
      <c r="AE66" s="136"/>
      <c r="AF66" s="46"/>
      <c r="AG66" s="166"/>
      <c r="AH66" s="136"/>
      <c r="AI66" s="136"/>
      <c r="AJ66" s="136"/>
      <c r="AK66" s="136"/>
      <c r="AL66" s="47"/>
      <c r="AM66" s="166"/>
      <c r="AN66" s="136"/>
      <c r="AO66" s="136"/>
      <c r="AP66" s="136"/>
      <c r="AQ66" s="136"/>
      <c r="AR66" s="140"/>
    </row>
    <row r="67" spans="1:44" x14ac:dyDescent="0.55000000000000004">
      <c r="A67" s="193">
        <v>43891</v>
      </c>
      <c r="B67" s="186"/>
      <c r="C67" s="175"/>
      <c r="D67" s="175"/>
      <c r="E67" s="175"/>
      <c r="F67" s="175"/>
      <c r="G67" s="175"/>
      <c r="H67" s="175"/>
      <c r="I67" s="175"/>
      <c r="J67" s="175"/>
      <c r="K67" s="188"/>
      <c r="L67" s="182"/>
      <c r="M67" s="183"/>
      <c r="N67" s="183"/>
      <c r="O67" s="183"/>
      <c r="P67" s="183"/>
      <c r="Q67" s="183"/>
      <c r="R67" s="183"/>
      <c r="S67" s="183"/>
      <c r="T67" s="183"/>
      <c r="U67" s="183"/>
      <c r="V67" s="183"/>
      <c r="W67" s="184"/>
      <c r="X67" s="185"/>
      <c r="AA67" s="138"/>
      <c r="AB67" s="136"/>
      <c r="AC67" s="136"/>
      <c r="AD67" s="136"/>
      <c r="AE67" s="136"/>
      <c r="AF67" s="46"/>
      <c r="AG67" s="166"/>
      <c r="AH67" s="136"/>
      <c r="AI67" s="136"/>
      <c r="AJ67" s="136"/>
      <c r="AK67" s="136"/>
      <c r="AL67" s="47"/>
      <c r="AM67" s="166"/>
      <c r="AN67" s="136"/>
      <c r="AO67" s="136"/>
      <c r="AP67" s="136"/>
      <c r="AQ67" s="136"/>
      <c r="AR67" s="140"/>
    </row>
    <row r="68" spans="1:44" x14ac:dyDescent="0.55000000000000004">
      <c r="A68" s="193">
        <v>43892</v>
      </c>
      <c r="B68" s="186"/>
      <c r="C68" s="175"/>
      <c r="D68" s="175"/>
      <c r="E68" s="175"/>
      <c r="F68" s="175"/>
      <c r="G68" s="175"/>
      <c r="H68" s="175"/>
      <c r="I68" s="175"/>
      <c r="J68" s="175"/>
      <c r="K68" s="188"/>
      <c r="L68" s="182"/>
      <c r="M68" s="183"/>
      <c r="N68" s="183"/>
      <c r="O68" s="183"/>
      <c r="P68" s="183"/>
      <c r="Q68" s="183"/>
      <c r="R68" s="183"/>
      <c r="S68" s="183"/>
      <c r="T68" s="183"/>
      <c r="U68" s="183"/>
      <c r="V68" s="183"/>
      <c r="W68" s="184"/>
      <c r="X68" s="185"/>
      <c r="AA68" s="138"/>
      <c r="AB68" s="136"/>
      <c r="AC68" s="136"/>
      <c r="AD68" s="136"/>
      <c r="AE68" s="136"/>
      <c r="AF68" s="46"/>
      <c r="AG68" s="166"/>
      <c r="AH68" s="136"/>
      <c r="AI68" s="136"/>
      <c r="AJ68" s="136"/>
      <c r="AK68" s="136"/>
      <c r="AL68" s="47"/>
      <c r="AM68" s="166"/>
      <c r="AN68" s="136"/>
      <c r="AO68" s="136"/>
      <c r="AP68" s="136"/>
      <c r="AQ68" s="136"/>
      <c r="AR68" s="140"/>
    </row>
    <row r="69" spans="1:44" x14ac:dyDescent="0.55000000000000004">
      <c r="A69" s="193">
        <v>43893</v>
      </c>
      <c r="B69" s="186"/>
      <c r="C69" s="175"/>
      <c r="D69" s="175"/>
      <c r="E69" s="175"/>
      <c r="F69" s="175"/>
      <c r="G69" s="175"/>
      <c r="H69" s="175"/>
      <c r="I69" s="175"/>
      <c r="J69" s="175"/>
      <c r="K69" s="188"/>
      <c r="L69" s="182"/>
      <c r="M69" s="183"/>
      <c r="N69" s="183"/>
      <c r="O69" s="183"/>
      <c r="P69" s="183"/>
      <c r="Q69" s="183"/>
      <c r="R69" s="183"/>
      <c r="S69" s="183"/>
      <c r="T69" s="183"/>
      <c r="U69" s="183"/>
      <c r="V69" s="183"/>
      <c r="W69" s="184"/>
      <c r="X69" s="185"/>
      <c r="AA69" s="138"/>
      <c r="AB69" s="177">
        <v>100</v>
      </c>
      <c r="AC69" s="136"/>
      <c r="AD69" s="177">
        <v>37</v>
      </c>
      <c r="AE69" s="136"/>
      <c r="AF69" s="178">
        <v>2</v>
      </c>
      <c r="AG69" s="166"/>
      <c r="AH69" s="177">
        <v>10</v>
      </c>
      <c r="AI69" s="136"/>
      <c r="AJ69" s="177">
        <v>9</v>
      </c>
      <c r="AK69" s="136"/>
      <c r="AL69" s="179">
        <v>0</v>
      </c>
      <c r="AM69" s="166"/>
      <c r="AN69" s="174">
        <v>42</v>
      </c>
      <c r="AO69" s="169"/>
      <c r="AP69" s="174">
        <v>12</v>
      </c>
      <c r="AQ69" s="169"/>
      <c r="AR69" s="180">
        <v>1</v>
      </c>
    </row>
    <row r="70" spans="1:44" s="133" customFormat="1" x14ac:dyDescent="0.55000000000000004">
      <c r="A70" s="195">
        <v>43894</v>
      </c>
      <c r="B70" s="196">
        <v>2</v>
      </c>
      <c r="C70" s="177">
        <v>20</v>
      </c>
      <c r="D70" s="175"/>
      <c r="E70" s="175"/>
      <c r="F70" s="175"/>
      <c r="G70" s="175"/>
      <c r="H70" s="175"/>
      <c r="I70" s="175"/>
      <c r="J70" s="175"/>
      <c r="K70" s="188"/>
      <c r="L70" s="182"/>
      <c r="M70" s="183"/>
      <c r="N70" s="183"/>
      <c r="O70" s="183"/>
      <c r="P70" s="183"/>
      <c r="Q70" s="183"/>
      <c r="R70" s="183"/>
      <c r="S70" s="183"/>
      <c r="T70" s="183"/>
      <c r="U70" s="183"/>
      <c r="V70" s="183"/>
      <c r="W70" s="184"/>
      <c r="X70" s="185"/>
      <c r="AA70" s="172">
        <f>+AB70-AB69</f>
        <v>4</v>
      </c>
      <c r="AB70" s="177">
        <v>104</v>
      </c>
      <c r="AC70" s="167">
        <f t="shared" ref="AC70:AC101" si="0">+AD70-AD69</f>
        <v>6</v>
      </c>
      <c r="AD70" s="177">
        <v>43</v>
      </c>
      <c r="AE70" s="167">
        <f t="shared" ref="AE70:AE100" si="1">+AF70-AF69</f>
        <v>0</v>
      </c>
      <c r="AF70" s="178">
        <v>2</v>
      </c>
      <c r="AG70" s="181">
        <f t="shared" ref="AG70:AG100" si="2">+AH70-AH69</f>
        <v>0</v>
      </c>
      <c r="AH70" s="177">
        <v>10</v>
      </c>
      <c r="AI70" s="167">
        <f t="shared" ref="AI70:AI100" si="3">+AJ70-AJ69</f>
        <v>0</v>
      </c>
      <c r="AJ70" s="177">
        <v>9</v>
      </c>
      <c r="AK70" s="167">
        <f t="shared" ref="AK70:AK100" si="4">+AL70-AL69</f>
        <v>0</v>
      </c>
      <c r="AL70" s="179">
        <v>0</v>
      </c>
      <c r="AM70" s="181">
        <f t="shared" ref="AM70:AM100" si="5">+AN70-AN69</f>
        <v>0</v>
      </c>
      <c r="AN70" s="174">
        <v>42</v>
      </c>
      <c r="AO70" s="167">
        <f t="shared" ref="AO70:AO100" si="6">+AP70-AP69</f>
        <v>0</v>
      </c>
      <c r="AP70" s="174">
        <v>12</v>
      </c>
      <c r="AQ70" s="167">
        <f t="shared" ref="AQ70:AQ100" si="7">+AR70-AR69</f>
        <v>0</v>
      </c>
      <c r="AR70" s="180">
        <v>1</v>
      </c>
    </row>
    <row r="71" spans="1:44" x14ac:dyDescent="0.55000000000000004">
      <c r="A71" s="193">
        <v>43895</v>
      </c>
      <c r="B71" s="196">
        <v>16</v>
      </c>
      <c r="C71" s="167">
        <f t="shared" ref="C71:C74" si="8">+B71+C70</f>
        <v>36</v>
      </c>
      <c r="D71" s="175"/>
      <c r="E71" s="175"/>
      <c r="F71" s="175"/>
      <c r="G71" s="175"/>
      <c r="H71" s="175"/>
      <c r="I71" s="175"/>
      <c r="J71" s="175"/>
      <c r="K71" s="188"/>
      <c r="L71" s="182"/>
      <c r="M71" s="183"/>
      <c r="N71" s="183"/>
      <c r="O71" s="183"/>
      <c r="P71" s="183"/>
      <c r="Q71" s="183"/>
      <c r="R71" s="183"/>
      <c r="S71" s="183"/>
      <c r="T71" s="183"/>
      <c r="U71" s="183"/>
      <c r="V71" s="183"/>
      <c r="W71" s="184"/>
      <c r="X71" s="185"/>
      <c r="AA71" s="172">
        <f t="shared" ref="AA71:AA101" si="9">+AB71-AB70</f>
        <v>0</v>
      </c>
      <c r="AB71" s="177">
        <v>104</v>
      </c>
      <c r="AC71" s="167">
        <f t="shared" si="0"/>
        <v>3</v>
      </c>
      <c r="AD71" s="148">
        <v>46</v>
      </c>
      <c r="AE71" s="167">
        <f t="shared" si="1"/>
        <v>0</v>
      </c>
      <c r="AF71" s="42">
        <v>2</v>
      </c>
      <c r="AG71" s="181">
        <f t="shared" si="2"/>
        <v>0</v>
      </c>
      <c r="AH71" s="177">
        <v>10</v>
      </c>
      <c r="AI71" s="167">
        <f t="shared" si="3"/>
        <v>0</v>
      </c>
      <c r="AJ71" s="177">
        <v>9</v>
      </c>
      <c r="AK71" s="167">
        <f t="shared" si="4"/>
        <v>0</v>
      </c>
      <c r="AL71" s="179">
        <v>0</v>
      </c>
      <c r="AM71" s="181">
        <f t="shared" si="5"/>
        <v>2</v>
      </c>
      <c r="AN71" s="148">
        <v>44</v>
      </c>
      <c r="AO71" s="167">
        <f t="shared" si="6"/>
        <v>0</v>
      </c>
      <c r="AP71" s="148">
        <v>12</v>
      </c>
      <c r="AQ71" s="167">
        <f t="shared" si="7"/>
        <v>0</v>
      </c>
      <c r="AR71" s="149">
        <v>1</v>
      </c>
    </row>
    <row r="72" spans="1:44" x14ac:dyDescent="0.55000000000000004">
      <c r="A72" s="193">
        <v>43896</v>
      </c>
      <c r="B72" s="196">
        <v>24</v>
      </c>
      <c r="C72" s="167">
        <f t="shared" si="8"/>
        <v>60</v>
      </c>
      <c r="D72" s="175"/>
      <c r="E72" s="175"/>
      <c r="F72" s="175"/>
      <c r="G72" s="175"/>
      <c r="H72" s="175"/>
      <c r="I72" s="175"/>
      <c r="J72" s="175"/>
      <c r="K72" s="188"/>
      <c r="L72" s="186"/>
      <c r="M72" s="175"/>
      <c r="N72" s="175"/>
      <c r="O72" s="175"/>
      <c r="P72" s="175"/>
      <c r="Q72" s="175"/>
      <c r="R72" s="175"/>
      <c r="S72" s="175"/>
      <c r="T72" s="175"/>
      <c r="U72" s="186"/>
      <c r="V72" s="175"/>
      <c r="W72" s="176"/>
      <c r="X72" s="188"/>
      <c r="AA72" s="172">
        <f t="shared" si="9"/>
        <v>3</v>
      </c>
      <c r="AB72" s="148">
        <v>107</v>
      </c>
      <c r="AC72" s="167">
        <f t="shared" si="0"/>
        <v>5</v>
      </c>
      <c r="AD72" s="148">
        <v>51</v>
      </c>
      <c r="AE72" s="167">
        <f t="shared" si="1"/>
        <v>0</v>
      </c>
      <c r="AF72" s="42">
        <v>2</v>
      </c>
      <c r="AG72" s="181">
        <f t="shared" si="2"/>
        <v>0</v>
      </c>
      <c r="AH72" s="177">
        <v>10</v>
      </c>
      <c r="AI72" s="167">
        <f t="shared" si="3"/>
        <v>1</v>
      </c>
      <c r="AJ72" s="177">
        <v>10</v>
      </c>
      <c r="AK72" s="167">
        <f t="shared" si="4"/>
        <v>0</v>
      </c>
      <c r="AL72" s="179">
        <v>0</v>
      </c>
      <c r="AM72" s="181">
        <f t="shared" si="5"/>
        <v>1</v>
      </c>
      <c r="AN72" s="148">
        <v>45</v>
      </c>
      <c r="AO72" s="167">
        <f t="shared" si="6"/>
        <v>0</v>
      </c>
      <c r="AP72" s="148">
        <v>12</v>
      </c>
      <c r="AQ72" s="167">
        <f t="shared" si="7"/>
        <v>0</v>
      </c>
      <c r="AR72" s="149">
        <v>1</v>
      </c>
    </row>
    <row r="73" spans="1:44" x14ac:dyDescent="0.55000000000000004">
      <c r="A73" s="193">
        <v>43897</v>
      </c>
      <c r="B73" s="147">
        <v>3</v>
      </c>
      <c r="C73" s="167">
        <f t="shared" si="8"/>
        <v>63</v>
      </c>
      <c r="D73" s="175"/>
      <c r="E73" s="175"/>
      <c r="F73" s="175"/>
      <c r="G73" s="175"/>
      <c r="H73" s="175"/>
      <c r="I73" s="175"/>
      <c r="J73" s="175"/>
      <c r="K73" s="188"/>
      <c r="L73" s="186"/>
      <c r="M73" s="175"/>
      <c r="N73" s="175"/>
      <c r="O73" s="175"/>
      <c r="P73" s="175"/>
      <c r="Q73" s="175"/>
      <c r="R73" s="175"/>
      <c r="S73" s="175"/>
      <c r="T73" s="175"/>
      <c r="U73" s="175"/>
      <c r="V73" s="175"/>
      <c r="W73" s="176"/>
      <c r="X73" s="188"/>
      <c r="AA73" s="172">
        <f t="shared" si="9"/>
        <v>2</v>
      </c>
      <c r="AB73" s="148">
        <v>109</v>
      </c>
      <c r="AC73" s="167">
        <f t="shared" si="0"/>
        <v>4</v>
      </c>
      <c r="AD73" s="148">
        <v>55</v>
      </c>
      <c r="AE73" s="167">
        <f t="shared" si="1"/>
        <v>0</v>
      </c>
      <c r="AF73" s="42">
        <v>2</v>
      </c>
      <c r="AG73" s="181">
        <f t="shared" si="2"/>
        <v>0</v>
      </c>
      <c r="AH73" s="177">
        <v>10</v>
      </c>
      <c r="AI73" s="167">
        <f t="shared" si="3"/>
        <v>0</v>
      </c>
      <c r="AJ73" s="177">
        <v>10</v>
      </c>
      <c r="AK73" s="167">
        <f t="shared" si="4"/>
        <v>0</v>
      </c>
      <c r="AL73" s="179">
        <v>0</v>
      </c>
      <c r="AM73" s="181">
        <f t="shared" si="5"/>
        <v>0</v>
      </c>
      <c r="AN73" s="148">
        <v>45</v>
      </c>
      <c r="AO73" s="167">
        <f t="shared" si="6"/>
        <v>1</v>
      </c>
      <c r="AP73" s="148">
        <v>13</v>
      </c>
      <c r="AQ73" s="167">
        <f t="shared" si="7"/>
        <v>0</v>
      </c>
      <c r="AR73" s="149">
        <v>1</v>
      </c>
    </row>
    <row r="74" spans="1:44" x14ac:dyDescent="0.55000000000000004">
      <c r="A74" s="193">
        <v>43898</v>
      </c>
      <c r="B74" s="147">
        <v>4</v>
      </c>
      <c r="C74" s="167">
        <f t="shared" si="8"/>
        <v>67</v>
      </c>
      <c r="D74" s="175"/>
      <c r="E74" s="175"/>
      <c r="F74" s="175"/>
      <c r="G74" s="175"/>
      <c r="H74" s="175"/>
      <c r="I74" s="175"/>
      <c r="J74" s="175"/>
      <c r="K74" s="188"/>
      <c r="L74" s="186"/>
      <c r="M74" s="175"/>
      <c r="N74" s="175"/>
      <c r="O74" s="175"/>
      <c r="P74" s="175"/>
      <c r="Q74" s="175"/>
      <c r="R74" s="175"/>
      <c r="S74" s="175"/>
      <c r="T74" s="175"/>
      <c r="U74" s="175"/>
      <c r="V74" s="175"/>
      <c r="W74" s="176"/>
      <c r="X74" s="188"/>
      <c r="AA74" s="172">
        <f t="shared" si="9"/>
        <v>5</v>
      </c>
      <c r="AB74" s="148">
        <v>114</v>
      </c>
      <c r="AC74" s="167">
        <f t="shared" si="0"/>
        <v>4</v>
      </c>
      <c r="AD74" s="148">
        <v>59</v>
      </c>
      <c r="AE74" s="167">
        <f t="shared" si="1"/>
        <v>1</v>
      </c>
      <c r="AF74" s="42">
        <v>3</v>
      </c>
      <c r="AG74" s="181">
        <f t="shared" si="2"/>
        <v>0</v>
      </c>
      <c r="AH74" s="177">
        <v>10</v>
      </c>
      <c r="AI74" s="167">
        <f t="shared" si="3"/>
        <v>0</v>
      </c>
      <c r="AJ74" s="177">
        <v>10</v>
      </c>
      <c r="AK74" s="167">
        <f t="shared" si="4"/>
        <v>0</v>
      </c>
      <c r="AL74" s="179">
        <v>0</v>
      </c>
      <c r="AM74" s="181">
        <f t="shared" si="5"/>
        <v>0</v>
      </c>
      <c r="AN74" s="148">
        <v>45</v>
      </c>
      <c r="AO74" s="167">
        <f t="shared" si="6"/>
        <v>2</v>
      </c>
      <c r="AP74" s="148">
        <v>15</v>
      </c>
      <c r="AQ74" s="167">
        <f t="shared" si="7"/>
        <v>0</v>
      </c>
      <c r="AR74" s="149">
        <v>1</v>
      </c>
    </row>
    <row r="75" spans="1:44" x14ac:dyDescent="0.55000000000000004">
      <c r="A75" s="193">
        <v>43899</v>
      </c>
      <c r="B75" s="147">
        <v>2</v>
      </c>
      <c r="C75" s="167">
        <f t="shared" ref="C75:C76" si="10">+B75+C74</f>
        <v>69</v>
      </c>
      <c r="D75" s="175"/>
      <c r="E75" s="175"/>
      <c r="F75" s="175"/>
      <c r="G75" s="175"/>
      <c r="H75" s="175"/>
      <c r="I75" s="175"/>
      <c r="J75" s="175"/>
      <c r="K75" s="188"/>
      <c r="L75" s="186"/>
      <c r="M75" s="175"/>
      <c r="N75" s="175"/>
      <c r="O75" s="175"/>
      <c r="P75" s="175"/>
      <c r="Q75" s="175"/>
      <c r="R75" s="175"/>
      <c r="S75" s="175"/>
      <c r="T75" s="175"/>
      <c r="U75" s="175"/>
      <c r="V75" s="175"/>
      <c r="W75" s="176"/>
      <c r="X75" s="188"/>
      <c r="AA75" s="172">
        <f t="shared" si="9"/>
        <v>1</v>
      </c>
      <c r="AB75" s="148">
        <v>115</v>
      </c>
      <c r="AC75" s="167">
        <f t="shared" si="0"/>
        <v>1</v>
      </c>
      <c r="AD75" s="148">
        <v>60</v>
      </c>
      <c r="AE75" s="167">
        <f t="shared" si="1"/>
        <v>0</v>
      </c>
      <c r="AF75" s="42">
        <v>3</v>
      </c>
      <c r="AG75" s="181">
        <f t="shared" si="2"/>
        <v>0</v>
      </c>
      <c r="AH75" s="177">
        <v>10</v>
      </c>
      <c r="AI75" s="167">
        <f t="shared" si="3"/>
        <v>0</v>
      </c>
      <c r="AJ75" s="177">
        <v>10</v>
      </c>
      <c r="AK75" s="167">
        <f t="shared" si="4"/>
        <v>0</v>
      </c>
      <c r="AL75" s="179">
        <v>0</v>
      </c>
      <c r="AM75" s="181">
        <f t="shared" si="5"/>
        <v>0</v>
      </c>
      <c r="AN75" s="148">
        <v>45</v>
      </c>
      <c r="AO75" s="167">
        <f t="shared" si="6"/>
        <v>0</v>
      </c>
      <c r="AP75" s="148">
        <v>15</v>
      </c>
      <c r="AQ75" s="167">
        <f t="shared" si="7"/>
        <v>0</v>
      </c>
      <c r="AR75" s="149">
        <v>1</v>
      </c>
    </row>
    <row r="76" spans="1:44" x14ac:dyDescent="0.55000000000000004">
      <c r="A76" s="193">
        <v>43900</v>
      </c>
      <c r="B76" s="147">
        <v>10</v>
      </c>
      <c r="C76" s="167">
        <f t="shared" si="10"/>
        <v>79</v>
      </c>
      <c r="D76" s="175"/>
      <c r="E76" s="175"/>
      <c r="F76" s="175"/>
      <c r="G76" s="175"/>
      <c r="H76" s="175"/>
      <c r="I76" s="175"/>
      <c r="J76" s="175"/>
      <c r="K76" s="188"/>
      <c r="L76" s="186"/>
      <c r="M76" s="175"/>
      <c r="N76" s="175"/>
      <c r="O76" s="175"/>
      <c r="P76" s="175"/>
      <c r="Q76" s="175"/>
      <c r="R76" s="175"/>
      <c r="S76" s="175"/>
      <c r="T76" s="175"/>
      <c r="U76" s="175"/>
      <c r="V76" s="175"/>
      <c r="W76" s="176"/>
      <c r="X76" s="188"/>
      <c r="AA76" s="172">
        <f t="shared" si="9"/>
        <v>5</v>
      </c>
      <c r="AB76" s="148">
        <v>120</v>
      </c>
      <c r="AC76" s="167">
        <f t="shared" si="0"/>
        <v>5</v>
      </c>
      <c r="AD76" s="148">
        <v>65</v>
      </c>
      <c r="AE76" s="167">
        <f t="shared" si="1"/>
        <v>0</v>
      </c>
      <c r="AF76" s="42">
        <v>3</v>
      </c>
      <c r="AG76" s="181">
        <f t="shared" si="2"/>
        <v>0</v>
      </c>
      <c r="AH76" s="148">
        <v>10</v>
      </c>
      <c r="AI76" s="167">
        <f t="shared" si="3"/>
        <v>0</v>
      </c>
      <c r="AJ76" s="177">
        <v>10</v>
      </c>
      <c r="AK76" s="167">
        <f t="shared" si="4"/>
        <v>0</v>
      </c>
      <c r="AL76" s="179">
        <v>0</v>
      </c>
      <c r="AM76" s="181">
        <f t="shared" si="5"/>
        <v>2</v>
      </c>
      <c r="AN76" s="148">
        <v>47</v>
      </c>
      <c r="AO76" s="167">
        <f t="shared" si="6"/>
        <v>2</v>
      </c>
      <c r="AP76" s="148">
        <v>17</v>
      </c>
      <c r="AQ76" s="167">
        <f t="shared" si="7"/>
        <v>0</v>
      </c>
      <c r="AR76" s="149">
        <v>1</v>
      </c>
    </row>
    <row r="77" spans="1:44" x14ac:dyDescent="0.55000000000000004">
      <c r="A77" s="193">
        <v>43901</v>
      </c>
      <c r="B77" s="147">
        <v>6</v>
      </c>
      <c r="C77" s="167">
        <f>+B77+C76</f>
        <v>85</v>
      </c>
      <c r="D77" s="175"/>
      <c r="E77" s="175"/>
      <c r="F77" s="175"/>
      <c r="G77" s="175"/>
      <c r="H77" s="175"/>
      <c r="I77" s="175"/>
      <c r="J77" s="175"/>
      <c r="K77" s="188"/>
      <c r="L77" s="186"/>
      <c r="M77" s="175"/>
      <c r="N77" s="175"/>
      <c r="O77" s="175"/>
      <c r="P77" s="175"/>
      <c r="Q77" s="175"/>
      <c r="R77" s="175"/>
      <c r="S77" s="175"/>
      <c r="T77" s="175"/>
      <c r="U77" s="175"/>
      <c r="V77" s="175"/>
      <c r="W77" s="176"/>
      <c r="X77" s="188"/>
      <c r="AA77" s="172">
        <f t="shared" si="9"/>
        <v>9</v>
      </c>
      <c r="AB77" s="148">
        <v>129</v>
      </c>
      <c r="AC77" s="167">
        <f t="shared" si="0"/>
        <v>2</v>
      </c>
      <c r="AD77" s="148">
        <v>67</v>
      </c>
      <c r="AE77" s="167">
        <f t="shared" si="1"/>
        <v>0</v>
      </c>
      <c r="AF77" s="42">
        <v>3</v>
      </c>
      <c r="AG77" s="181">
        <f t="shared" si="2"/>
        <v>0</v>
      </c>
      <c r="AH77" s="148">
        <v>10</v>
      </c>
      <c r="AI77" s="167">
        <f t="shared" si="3"/>
        <v>0</v>
      </c>
      <c r="AJ77" s="177">
        <v>10</v>
      </c>
      <c r="AK77" s="167">
        <f t="shared" si="4"/>
        <v>0</v>
      </c>
      <c r="AL77" s="179">
        <v>0</v>
      </c>
      <c r="AM77" s="181">
        <f t="shared" si="5"/>
        <v>1</v>
      </c>
      <c r="AN77" s="148">
        <v>48</v>
      </c>
      <c r="AO77" s="167">
        <f t="shared" si="6"/>
        <v>0</v>
      </c>
      <c r="AP77" s="148">
        <v>17</v>
      </c>
      <c r="AQ77" s="167">
        <f t="shared" si="7"/>
        <v>0</v>
      </c>
      <c r="AR77" s="149">
        <v>1</v>
      </c>
    </row>
    <row r="78" spans="1:44" x14ac:dyDescent="0.55000000000000004">
      <c r="A78" s="193">
        <v>43902</v>
      </c>
      <c r="B78" s="147">
        <v>3</v>
      </c>
      <c r="C78" s="167">
        <f>+B78+C77</f>
        <v>88</v>
      </c>
      <c r="D78" s="175"/>
      <c r="E78" s="175"/>
      <c r="F78" s="175"/>
      <c r="G78" s="175"/>
      <c r="H78" s="175"/>
      <c r="I78" s="175"/>
      <c r="J78" s="175"/>
      <c r="K78" s="188"/>
      <c r="L78" s="186"/>
      <c r="M78" s="175"/>
      <c r="N78" s="175"/>
      <c r="O78" s="175"/>
      <c r="P78" s="175"/>
      <c r="Q78" s="175"/>
      <c r="R78" s="175"/>
      <c r="S78" s="175"/>
      <c r="T78" s="175"/>
      <c r="U78" s="175"/>
      <c r="V78" s="175"/>
      <c r="W78" s="176"/>
      <c r="X78" s="188"/>
      <c r="AA78" s="172">
        <f t="shared" si="9"/>
        <v>2</v>
      </c>
      <c r="AB78" s="148">
        <v>131</v>
      </c>
      <c r="AC78" s="167">
        <f t="shared" si="0"/>
        <v>8</v>
      </c>
      <c r="AD78" s="148">
        <v>75</v>
      </c>
      <c r="AE78" s="167">
        <f t="shared" si="1"/>
        <v>0</v>
      </c>
      <c r="AF78" s="42">
        <v>3</v>
      </c>
      <c r="AG78" s="181">
        <f t="shared" si="2"/>
        <v>0</v>
      </c>
      <c r="AH78" s="148">
        <v>10</v>
      </c>
      <c r="AI78" s="167">
        <f t="shared" si="3"/>
        <v>0</v>
      </c>
      <c r="AJ78" s="148">
        <v>10</v>
      </c>
      <c r="AK78" s="167">
        <f t="shared" si="4"/>
        <v>0</v>
      </c>
      <c r="AL78" s="179">
        <v>0</v>
      </c>
      <c r="AM78" s="181">
        <f t="shared" si="5"/>
        <v>1</v>
      </c>
      <c r="AN78" s="148">
        <v>49</v>
      </c>
      <c r="AO78" s="167">
        <f t="shared" si="6"/>
        <v>3</v>
      </c>
      <c r="AP78" s="148">
        <v>20</v>
      </c>
      <c r="AQ78" s="167">
        <f t="shared" si="7"/>
        <v>0</v>
      </c>
      <c r="AR78" s="149">
        <v>1</v>
      </c>
    </row>
    <row r="79" spans="1:44" x14ac:dyDescent="0.55000000000000004">
      <c r="A79" s="193">
        <v>43903</v>
      </c>
      <c r="B79" s="147">
        <v>7</v>
      </c>
      <c r="C79" s="167">
        <f t="shared" ref="C79:C85" si="11">+B79+C78</f>
        <v>95</v>
      </c>
      <c r="D79" s="175"/>
      <c r="E79" s="175"/>
      <c r="F79" s="175"/>
      <c r="G79" s="175"/>
      <c r="H79" s="175"/>
      <c r="I79" s="175"/>
      <c r="J79" s="175"/>
      <c r="K79" s="188"/>
      <c r="L79" s="186"/>
      <c r="M79" s="175"/>
      <c r="N79" s="175"/>
      <c r="O79" s="175"/>
      <c r="P79" s="175"/>
      <c r="Q79" s="175"/>
      <c r="R79" s="175"/>
      <c r="S79" s="175"/>
      <c r="T79" s="175"/>
      <c r="U79" s="175"/>
      <c r="V79" s="175"/>
      <c r="W79" s="176"/>
      <c r="X79" s="188"/>
      <c r="AA79" s="172">
        <f t="shared" si="9"/>
        <v>6</v>
      </c>
      <c r="AB79" s="148">
        <v>137</v>
      </c>
      <c r="AC79" s="167">
        <f t="shared" si="0"/>
        <v>3</v>
      </c>
      <c r="AD79" s="148">
        <v>78</v>
      </c>
      <c r="AE79" s="167">
        <f t="shared" si="1"/>
        <v>1</v>
      </c>
      <c r="AF79" s="42">
        <v>4</v>
      </c>
      <c r="AG79" s="181">
        <f t="shared" si="2"/>
        <v>0</v>
      </c>
      <c r="AH79" s="148">
        <v>10</v>
      </c>
      <c r="AI79" s="167">
        <f t="shared" si="3"/>
        <v>0</v>
      </c>
      <c r="AJ79" s="148">
        <v>10</v>
      </c>
      <c r="AK79" s="167">
        <f t="shared" si="4"/>
        <v>0</v>
      </c>
      <c r="AL79" s="179">
        <v>0</v>
      </c>
      <c r="AM79" s="181">
        <f t="shared" si="5"/>
        <v>1</v>
      </c>
      <c r="AN79" s="148">
        <v>50</v>
      </c>
      <c r="AO79" s="167">
        <f t="shared" si="6"/>
        <v>0</v>
      </c>
      <c r="AP79" s="148">
        <v>20</v>
      </c>
      <c r="AQ79" s="167">
        <f t="shared" si="7"/>
        <v>0</v>
      </c>
      <c r="AR79" s="149">
        <v>1</v>
      </c>
    </row>
    <row r="80" spans="1:44" x14ac:dyDescent="0.55000000000000004">
      <c r="A80" s="193">
        <v>43904</v>
      </c>
      <c r="B80" s="147">
        <v>16</v>
      </c>
      <c r="C80" s="167">
        <f t="shared" si="11"/>
        <v>111</v>
      </c>
      <c r="D80" s="175"/>
      <c r="E80" s="175"/>
      <c r="F80" s="175"/>
      <c r="G80" s="175"/>
      <c r="H80" s="175"/>
      <c r="I80" s="175"/>
      <c r="J80" s="175"/>
      <c r="K80" s="188"/>
      <c r="L80" s="186"/>
      <c r="M80" s="175"/>
      <c r="N80" s="175"/>
      <c r="O80" s="175"/>
      <c r="P80" s="175"/>
      <c r="Q80" s="175"/>
      <c r="R80" s="175"/>
      <c r="S80" s="175"/>
      <c r="T80" s="175"/>
      <c r="U80" s="175"/>
      <c r="V80" s="175"/>
      <c r="W80" s="176"/>
      <c r="X80" s="188"/>
      <c r="AA80" s="172">
        <f t="shared" si="9"/>
        <v>4</v>
      </c>
      <c r="AB80" s="148">
        <v>141</v>
      </c>
      <c r="AC80" s="167">
        <f t="shared" si="0"/>
        <v>3</v>
      </c>
      <c r="AD80" s="148">
        <v>81</v>
      </c>
      <c r="AE80" s="167">
        <f t="shared" si="1"/>
        <v>0</v>
      </c>
      <c r="AF80" s="42">
        <v>4</v>
      </c>
      <c r="AG80" s="181">
        <f t="shared" si="2"/>
        <v>0</v>
      </c>
      <c r="AH80" s="148">
        <v>10</v>
      </c>
      <c r="AI80" s="167">
        <f t="shared" si="3"/>
        <v>0</v>
      </c>
      <c r="AJ80" s="148">
        <v>10</v>
      </c>
      <c r="AK80" s="167">
        <f t="shared" si="4"/>
        <v>0</v>
      </c>
      <c r="AL80" s="179">
        <v>0</v>
      </c>
      <c r="AM80" s="181">
        <f t="shared" si="5"/>
        <v>3</v>
      </c>
      <c r="AN80" s="148">
        <v>53</v>
      </c>
      <c r="AO80" s="167">
        <f t="shared" si="6"/>
        <v>0</v>
      </c>
      <c r="AP80" s="148">
        <v>20</v>
      </c>
      <c r="AQ80" s="167">
        <f t="shared" si="7"/>
        <v>0</v>
      </c>
      <c r="AR80" s="149">
        <v>1</v>
      </c>
    </row>
    <row r="81" spans="1:44" x14ac:dyDescent="0.55000000000000004">
      <c r="A81" s="193">
        <v>43905</v>
      </c>
      <c r="B81" s="147">
        <v>12</v>
      </c>
      <c r="C81" s="167">
        <f t="shared" si="11"/>
        <v>123</v>
      </c>
      <c r="D81" s="175"/>
      <c r="E81" s="175"/>
      <c r="F81" s="175"/>
      <c r="G81" s="175"/>
      <c r="H81" s="175"/>
      <c r="I81" s="175"/>
      <c r="J81" s="175"/>
      <c r="K81" s="188"/>
      <c r="L81" s="186"/>
      <c r="M81" s="175"/>
      <c r="N81" s="175"/>
      <c r="O81" s="175"/>
      <c r="P81" s="175"/>
      <c r="Q81" s="175"/>
      <c r="R81" s="175"/>
      <c r="S81" s="175"/>
      <c r="T81" s="175"/>
      <c r="U81" s="175"/>
      <c r="V81" s="175"/>
      <c r="W81" s="176"/>
      <c r="X81" s="188"/>
      <c r="AA81" s="172">
        <f t="shared" si="9"/>
        <v>7</v>
      </c>
      <c r="AB81" s="148">
        <v>148</v>
      </c>
      <c r="AC81" s="167">
        <f t="shared" si="0"/>
        <v>3</v>
      </c>
      <c r="AD81" s="148">
        <v>84</v>
      </c>
      <c r="AE81" s="167">
        <f t="shared" si="1"/>
        <v>0</v>
      </c>
      <c r="AF81" s="42">
        <v>4</v>
      </c>
      <c r="AG81" s="181">
        <f t="shared" si="2"/>
        <v>0</v>
      </c>
      <c r="AH81" s="148">
        <v>10</v>
      </c>
      <c r="AI81" s="167">
        <f t="shared" si="3"/>
        <v>0</v>
      </c>
      <c r="AJ81" s="148">
        <v>10</v>
      </c>
      <c r="AK81" s="167">
        <f t="shared" si="4"/>
        <v>0</v>
      </c>
      <c r="AL81" s="179">
        <v>0</v>
      </c>
      <c r="AM81" s="181">
        <f t="shared" si="5"/>
        <v>6</v>
      </c>
      <c r="AN81" s="148">
        <v>59</v>
      </c>
      <c r="AO81" s="167">
        <f t="shared" si="6"/>
        <v>0</v>
      </c>
      <c r="AP81" s="148">
        <v>20</v>
      </c>
      <c r="AQ81" s="167">
        <f t="shared" si="7"/>
        <v>0</v>
      </c>
      <c r="AR81" s="149">
        <v>1</v>
      </c>
    </row>
    <row r="82" spans="1:44" x14ac:dyDescent="0.55000000000000004">
      <c r="A82" s="193">
        <v>43906</v>
      </c>
      <c r="B82" s="147">
        <v>20</v>
      </c>
      <c r="C82" s="167">
        <f t="shared" si="11"/>
        <v>143</v>
      </c>
      <c r="D82" s="175"/>
      <c r="E82" s="175"/>
      <c r="F82" s="175"/>
      <c r="G82" s="175"/>
      <c r="H82" s="175"/>
      <c r="I82" s="175"/>
      <c r="J82" s="175"/>
      <c r="K82" s="188"/>
      <c r="L82" s="186"/>
      <c r="M82" s="175"/>
      <c r="N82" s="175"/>
      <c r="O82" s="175"/>
      <c r="P82" s="175"/>
      <c r="Q82" s="175"/>
      <c r="R82" s="175"/>
      <c r="S82" s="175"/>
      <c r="T82" s="175"/>
      <c r="U82" s="175"/>
      <c r="V82" s="175"/>
      <c r="W82" s="176"/>
      <c r="X82" s="188"/>
      <c r="AA82" s="172">
        <f t="shared" si="9"/>
        <v>9</v>
      </c>
      <c r="AB82" s="148">
        <v>157</v>
      </c>
      <c r="AC82" s="167">
        <f t="shared" si="0"/>
        <v>4</v>
      </c>
      <c r="AD82" s="148">
        <v>88</v>
      </c>
      <c r="AE82" s="167">
        <f t="shared" si="1"/>
        <v>0</v>
      </c>
      <c r="AF82" s="42">
        <v>4</v>
      </c>
      <c r="AG82" s="181">
        <f t="shared" si="2"/>
        <v>1</v>
      </c>
      <c r="AH82" s="148">
        <v>11</v>
      </c>
      <c r="AI82" s="167">
        <f t="shared" si="3"/>
        <v>0</v>
      </c>
      <c r="AJ82" s="148">
        <v>10</v>
      </c>
      <c r="AK82" s="167">
        <f t="shared" si="4"/>
        <v>0</v>
      </c>
      <c r="AL82" s="42">
        <v>0</v>
      </c>
      <c r="AM82" s="181">
        <f t="shared" si="5"/>
        <v>8</v>
      </c>
      <c r="AN82" s="148">
        <v>67</v>
      </c>
      <c r="AO82" s="167">
        <f t="shared" si="6"/>
        <v>2</v>
      </c>
      <c r="AP82" s="148">
        <v>22</v>
      </c>
      <c r="AQ82" s="167">
        <f t="shared" si="7"/>
        <v>0</v>
      </c>
      <c r="AR82" s="149">
        <v>1</v>
      </c>
    </row>
    <row r="83" spans="1:44" x14ac:dyDescent="0.55000000000000004">
      <c r="A83" s="193">
        <v>43907</v>
      </c>
      <c r="B83" s="147">
        <v>12</v>
      </c>
      <c r="C83" s="167">
        <f t="shared" si="11"/>
        <v>155</v>
      </c>
      <c r="D83" s="175"/>
      <c r="E83" s="175"/>
      <c r="F83" s="175"/>
      <c r="G83" s="175"/>
      <c r="H83" s="175"/>
      <c r="I83" s="175"/>
      <c r="J83" s="175"/>
      <c r="K83" s="188"/>
      <c r="L83" s="186"/>
      <c r="M83" s="175"/>
      <c r="N83" s="175"/>
      <c r="O83" s="175"/>
      <c r="P83" s="175"/>
      <c r="Q83" s="175"/>
      <c r="R83" s="175"/>
      <c r="S83" s="175"/>
      <c r="T83" s="175"/>
      <c r="U83" s="175"/>
      <c r="V83" s="175"/>
      <c r="W83" s="176"/>
      <c r="X83" s="188"/>
      <c r="AA83" s="172">
        <f t="shared" si="9"/>
        <v>10</v>
      </c>
      <c r="AB83" s="148">
        <v>167</v>
      </c>
      <c r="AC83" s="167">
        <f t="shared" si="0"/>
        <v>4</v>
      </c>
      <c r="AD83" s="148">
        <v>92</v>
      </c>
      <c r="AE83" s="167">
        <f t="shared" si="1"/>
        <v>0</v>
      </c>
      <c r="AF83" s="42">
        <v>4</v>
      </c>
      <c r="AG83" s="181">
        <f t="shared" si="2"/>
        <v>2</v>
      </c>
      <c r="AH83" s="148">
        <v>13</v>
      </c>
      <c r="AI83" s="167">
        <f t="shared" si="3"/>
        <v>0</v>
      </c>
      <c r="AJ83" s="148">
        <v>10</v>
      </c>
      <c r="AK83" s="167">
        <f t="shared" si="4"/>
        <v>0</v>
      </c>
      <c r="AL83" s="42">
        <v>0</v>
      </c>
      <c r="AM83" s="181">
        <f t="shared" si="5"/>
        <v>10</v>
      </c>
      <c r="AN83" s="148">
        <v>77</v>
      </c>
      <c r="AO83" s="167">
        <f t="shared" si="6"/>
        <v>0</v>
      </c>
      <c r="AP83" s="148">
        <v>22</v>
      </c>
      <c r="AQ83" s="167">
        <f t="shared" si="7"/>
        <v>0</v>
      </c>
      <c r="AR83" s="149">
        <v>1</v>
      </c>
    </row>
    <row r="84" spans="1:44" x14ac:dyDescent="0.55000000000000004">
      <c r="A84" s="193">
        <v>43908</v>
      </c>
      <c r="B84" s="147">
        <v>34</v>
      </c>
      <c r="C84" s="167">
        <f t="shared" si="11"/>
        <v>189</v>
      </c>
      <c r="D84" s="175"/>
      <c r="E84" s="175"/>
      <c r="F84" s="175"/>
      <c r="G84" s="175"/>
      <c r="H84" s="175"/>
      <c r="I84" s="175"/>
      <c r="J84" s="175"/>
      <c r="K84" s="188"/>
      <c r="L84" s="186"/>
      <c r="M84" s="175"/>
      <c r="N84" s="175"/>
      <c r="O84" s="175"/>
      <c r="P84" s="175"/>
      <c r="Q84" s="175"/>
      <c r="R84" s="175"/>
      <c r="S84" s="175"/>
      <c r="T84" s="175"/>
      <c r="U84" s="175"/>
      <c r="V84" s="175"/>
      <c r="W84" s="176"/>
      <c r="X84" s="188"/>
      <c r="AA84" s="172">
        <f t="shared" si="9"/>
        <v>25</v>
      </c>
      <c r="AB84" s="148">
        <v>192</v>
      </c>
      <c r="AC84" s="167">
        <f t="shared" si="0"/>
        <v>3</v>
      </c>
      <c r="AD84" s="148">
        <v>95</v>
      </c>
      <c r="AE84" s="167">
        <f t="shared" si="1"/>
        <v>0</v>
      </c>
      <c r="AF84" s="42">
        <v>4</v>
      </c>
      <c r="AG84" s="181">
        <f t="shared" si="2"/>
        <v>2</v>
      </c>
      <c r="AH84" s="148">
        <v>15</v>
      </c>
      <c r="AI84" s="167">
        <f t="shared" si="3"/>
        <v>0</v>
      </c>
      <c r="AJ84" s="148">
        <v>10</v>
      </c>
      <c r="AK84" s="167">
        <f t="shared" si="4"/>
        <v>0</v>
      </c>
      <c r="AL84" s="42">
        <v>0</v>
      </c>
      <c r="AM84" s="181">
        <f t="shared" si="5"/>
        <v>23</v>
      </c>
      <c r="AN84" s="148">
        <v>100</v>
      </c>
      <c r="AO84" s="167">
        <f t="shared" si="6"/>
        <v>0</v>
      </c>
      <c r="AP84" s="148">
        <v>22</v>
      </c>
      <c r="AQ84" s="167">
        <f t="shared" si="7"/>
        <v>0</v>
      </c>
      <c r="AR84" s="149">
        <v>1</v>
      </c>
    </row>
    <row r="85" spans="1:44" x14ac:dyDescent="0.55000000000000004">
      <c r="A85" s="193">
        <v>43909</v>
      </c>
      <c r="B85" s="147">
        <v>39</v>
      </c>
      <c r="C85" s="167">
        <f t="shared" si="11"/>
        <v>228</v>
      </c>
      <c r="D85" s="175"/>
      <c r="E85" s="175"/>
      <c r="F85" s="175"/>
      <c r="G85" s="175"/>
      <c r="H85" s="175"/>
      <c r="I85" s="175"/>
      <c r="J85" s="175"/>
      <c r="K85" s="188"/>
      <c r="L85" s="186"/>
      <c r="M85" s="175"/>
      <c r="N85" s="175"/>
      <c r="O85" s="175"/>
      <c r="P85" s="175"/>
      <c r="Q85" s="175"/>
      <c r="R85" s="175"/>
      <c r="S85" s="175"/>
      <c r="T85" s="175"/>
      <c r="U85" s="175"/>
      <c r="V85" s="175"/>
      <c r="W85" s="176"/>
      <c r="X85" s="188"/>
      <c r="AA85" s="172">
        <f t="shared" si="9"/>
        <v>16</v>
      </c>
      <c r="AB85" s="148">
        <v>208</v>
      </c>
      <c r="AC85" s="167">
        <f t="shared" si="0"/>
        <v>3</v>
      </c>
      <c r="AD85" s="148">
        <v>98</v>
      </c>
      <c r="AE85" s="167">
        <f t="shared" si="1"/>
        <v>0</v>
      </c>
      <c r="AF85" s="42">
        <v>4</v>
      </c>
      <c r="AG85" s="181">
        <f t="shared" si="2"/>
        <v>2</v>
      </c>
      <c r="AH85" s="148">
        <v>17</v>
      </c>
      <c r="AI85" s="167">
        <f t="shared" si="3"/>
        <v>0</v>
      </c>
      <c r="AJ85" s="148">
        <v>10</v>
      </c>
      <c r="AK85" s="167">
        <f t="shared" si="4"/>
        <v>0</v>
      </c>
      <c r="AL85" s="42">
        <v>0</v>
      </c>
      <c r="AM85" s="181">
        <f t="shared" si="5"/>
        <v>8</v>
      </c>
      <c r="AN85" s="148">
        <v>108</v>
      </c>
      <c r="AO85" s="167">
        <f t="shared" si="6"/>
        <v>4</v>
      </c>
      <c r="AP85" s="148">
        <v>26</v>
      </c>
      <c r="AQ85" s="167">
        <f t="shared" si="7"/>
        <v>0</v>
      </c>
      <c r="AR85" s="149">
        <v>1</v>
      </c>
    </row>
    <row r="86" spans="1:44" x14ac:dyDescent="0.55000000000000004">
      <c r="A86" s="193">
        <v>43910</v>
      </c>
      <c r="B86" s="147">
        <v>41</v>
      </c>
      <c r="C86" s="167">
        <f t="shared" ref="C86:C104" si="12">+B86+C85</f>
        <v>269</v>
      </c>
      <c r="D86" s="175"/>
      <c r="E86" s="175"/>
      <c r="F86" s="175"/>
      <c r="G86" s="175"/>
      <c r="H86" s="175"/>
      <c r="I86" s="175"/>
      <c r="J86" s="175"/>
      <c r="K86" s="188"/>
      <c r="L86" s="186"/>
      <c r="M86" s="175"/>
      <c r="N86" s="175"/>
      <c r="O86" s="175"/>
      <c r="P86" s="175"/>
      <c r="Q86" s="175"/>
      <c r="R86" s="175"/>
      <c r="S86" s="175"/>
      <c r="T86" s="175"/>
      <c r="U86" s="175"/>
      <c r="V86" s="175"/>
      <c r="W86" s="176"/>
      <c r="X86" s="188"/>
      <c r="AA86" s="172">
        <f t="shared" si="9"/>
        <v>48</v>
      </c>
      <c r="AB86" s="148">
        <v>256</v>
      </c>
      <c r="AC86" s="167">
        <f t="shared" si="0"/>
        <v>0</v>
      </c>
      <c r="AD86" s="148">
        <v>98</v>
      </c>
      <c r="AE86" s="167">
        <f t="shared" si="1"/>
        <v>0</v>
      </c>
      <c r="AF86" s="42">
        <v>4</v>
      </c>
      <c r="AG86" s="181">
        <f t="shared" si="2"/>
        <v>0</v>
      </c>
      <c r="AH86" s="148">
        <v>17</v>
      </c>
      <c r="AI86" s="167">
        <f t="shared" si="3"/>
        <v>0</v>
      </c>
      <c r="AJ86" s="148">
        <v>10</v>
      </c>
      <c r="AK86" s="167">
        <f t="shared" si="4"/>
        <v>0</v>
      </c>
      <c r="AL86" s="42">
        <v>0</v>
      </c>
      <c r="AM86" s="181">
        <f t="shared" si="5"/>
        <v>27</v>
      </c>
      <c r="AN86" s="148">
        <v>135</v>
      </c>
      <c r="AO86" s="167">
        <f t="shared" si="6"/>
        <v>2</v>
      </c>
      <c r="AP86" s="148">
        <v>28</v>
      </c>
      <c r="AQ86" s="167">
        <f t="shared" si="7"/>
        <v>1</v>
      </c>
      <c r="AR86" s="149">
        <v>2</v>
      </c>
    </row>
    <row r="87" spans="1:44" x14ac:dyDescent="0.55000000000000004">
      <c r="A87" s="193">
        <v>43911</v>
      </c>
      <c r="B87" s="147">
        <v>45</v>
      </c>
      <c r="C87" s="167">
        <f t="shared" si="12"/>
        <v>314</v>
      </c>
      <c r="D87" s="175"/>
      <c r="E87" s="175"/>
      <c r="F87" s="175"/>
      <c r="G87" s="175"/>
      <c r="H87" s="175"/>
      <c r="I87" s="175"/>
      <c r="J87" s="175"/>
      <c r="K87" s="188"/>
      <c r="L87" s="186"/>
      <c r="M87" s="175"/>
      <c r="N87" s="175"/>
      <c r="O87" s="175"/>
      <c r="P87" s="175"/>
      <c r="Q87" s="175"/>
      <c r="R87" s="175"/>
      <c r="S87" s="175"/>
      <c r="T87" s="175"/>
      <c r="U87" s="175"/>
      <c r="V87" s="175"/>
      <c r="W87" s="176"/>
      <c r="X87" s="188"/>
      <c r="AA87" s="172">
        <f t="shared" si="9"/>
        <v>17</v>
      </c>
      <c r="AB87" s="148">
        <v>273</v>
      </c>
      <c r="AC87" s="167">
        <f t="shared" si="0"/>
        <v>2</v>
      </c>
      <c r="AD87" s="148">
        <v>100</v>
      </c>
      <c r="AE87" s="167">
        <f t="shared" si="1"/>
        <v>0</v>
      </c>
      <c r="AF87" s="42">
        <v>4</v>
      </c>
      <c r="AG87" s="181">
        <f t="shared" si="2"/>
        <v>1</v>
      </c>
      <c r="AH87" s="148">
        <v>18</v>
      </c>
      <c r="AI87" s="167">
        <f t="shared" si="3"/>
        <v>0</v>
      </c>
      <c r="AJ87" s="148">
        <v>10</v>
      </c>
      <c r="AK87" s="167">
        <f t="shared" si="4"/>
        <v>0</v>
      </c>
      <c r="AL87" s="42">
        <v>0</v>
      </c>
      <c r="AM87" s="181">
        <f t="shared" si="5"/>
        <v>18</v>
      </c>
      <c r="AN87" s="148">
        <v>153</v>
      </c>
      <c r="AO87" s="167">
        <f t="shared" si="6"/>
        <v>0</v>
      </c>
      <c r="AP87" s="148">
        <v>28</v>
      </c>
      <c r="AQ87" s="167">
        <f t="shared" si="7"/>
        <v>0</v>
      </c>
      <c r="AR87" s="149">
        <v>2</v>
      </c>
    </row>
    <row r="88" spans="1:44" x14ac:dyDescent="0.55000000000000004">
      <c r="A88" s="193">
        <v>43912</v>
      </c>
      <c r="B88" s="147">
        <v>39</v>
      </c>
      <c r="C88" s="167">
        <f t="shared" si="12"/>
        <v>353</v>
      </c>
      <c r="D88" s="175"/>
      <c r="E88" s="175"/>
      <c r="F88" s="175"/>
      <c r="G88" s="175"/>
      <c r="H88" s="175"/>
      <c r="I88" s="175"/>
      <c r="J88" s="175"/>
      <c r="K88" s="188"/>
      <c r="L88" s="186"/>
      <c r="M88" s="175"/>
      <c r="N88" s="175"/>
      <c r="O88" s="175"/>
      <c r="P88" s="175"/>
      <c r="Q88" s="175"/>
      <c r="R88" s="175"/>
      <c r="S88" s="175"/>
      <c r="T88" s="175"/>
      <c r="U88" s="175"/>
      <c r="V88" s="175"/>
      <c r="W88" s="176"/>
      <c r="X88" s="188"/>
      <c r="AA88" s="172">
        <f t="shared" si="9"/>
        <v>44</v>
      </c>
      <c r="AB88" s="148">
        <v>317</v>
      </c>
      <c r="AC88" s="167">
        <f t="shared" si="0"/>
        <v>0</v>
      </c>
      <c r="AD88" s="148">
        <v>100</v>
      </c>
      <c r="AE88" s="167">
        <f t="shared" si="1"/>
        <v>0</v>
      </c>
      <c r="AF88" s="42">
        <v>4</v>
      </c>
      <c r="AG88" s="181">
        <f t="shared" si="2"/>
        <v>3</v>
      </c>
      <c r="AH88" s="148">
        <v>21</v>
      </c>
      <c r="AI88" s="167">
        <f t="shared" si="3"/>
        <v>0</v>
      </c>
      <c r="AJ88" s="148">
        <v>10</v>
      </c>
      <c r="AK88" s="167">
        <f t="shared" si="4"/>
        <v>0</v>
      </c>
      <c r="AL88" s="42">
        <v>0</v>
      </c>
      <c r="AM88" s="181">
        <f t="shared" si="5"/>
        <v>16</v>
      </c>
      <c r="AN88" s="148">
        <v>169</v>
      </c>
      <c r="AO88" s="167">
        <f t="shared" si="6"/>
        <v>0</v>
      </c>
      <c r="AP88" s="148">
        <v>28</v>
      </c>
      <c r="AQ88" s="167">
        <f t="shared" si="7"/>
        <v>0</v>
      </c>
      <c r="AR88" s="149">
        <v>2</v>
      </c>
    </row>
    <row r="89" spans="1:44" x14ac:dyDescent="0.55000000000000004">
      <c r="A89" s="193">
        <v>43913</v>
      </c>
      <c r="B89" s="147">
        <v>74</v>
      </c>
      <c r="C89" s="167">
        <f t="shared" si="12"/>
        <v>427</v>
      </c>
      <c r="D89" s="175"/>
      <c r="E89" s="175"/>
      <c r="F89" s="175"/>
      <c r="G89" s="175"/>
      <c r="H89" s="175"/>
      <c r="I89" s="175"/>
      <c r="J89" s="175"/>
      <c r="K89" s="188"/>
      <c r="L89" s="186"/>
      <c r="M89" s="175"/>
      <c r="N89" s="175"/>
      <c r="O89" s="175"/>
      <c r="P89" s="175"/>
      <c r="Q89" s="175"/>
      <c r="R89" s="175"/>
      <c r="S89" s="175"/>
      <c r="T89" s="175"/>
      <c r="U89" s="175"/>
      <c r="V89" s="175"/>
      <c r="W89" s="176"/>
      <c r="X89" s="188"/>
      <c r="AA89" s="172">
        <f t="shared" si="9"/>
        <v>39</v>
      </c>
      <c r="AB89" s="148">
        <v>356</v>
      </c>
      <c r="AC89" s="167">
        <f t="shared" si="0"/>
        <v>1</v>
      </c>
      <c r="AD89" s="148">
        <v>101</v>
      </c>
      <c r="AE89" s="167">
        <f t="shared" si="1"/>
        <v>0</v>
      </c>
      <c r="AF89" s="42">
        <v>4</v>
      </c>
      <c r="AG89" s="181">
        <f t="shared" si="2"/>
        <v>4</v>
      </c>
      <c r="AH89" s="148">
        <v>25</v>
      </c>
      <c r="AI89" s="167">
        <f t="shared" si="3"/>
        <v>0</v>
      </c>
      <c r="AJ89" s="148">
        <v>10</v>
      </c>
      <c r="AK89" s="167">
        <f t="shared" si="4"/>
        <v>0</v>
      </c>
      <c r="AL89" s="42">
        <v>0</v>
      </c>
      <c r="AM89" s="181">
        <f t="shared" si="5"/>
        <v>26</v>
      </c>
      <c r="AN89" s="148">
        <v>195</v>
      </c>
      <c r="AO89" s="167">
        <f t="shared" si="6"/>
        <v>1</v>
      </c>
      <c r="AP89" s="148">
        <v>29</v>
      </c>
      <c r="AQ89" s="167">
        <f t="shared" si="7"/>
        <v>0</v>
      </c>
      <c r="AR89" s="149">
        <v>2</v>
      </c>
    </row>
    <row r="90" spans="1:44" x14ac:dyDescent="0.55000000000000004">
      <c r="A90" s="193">
        <v>43914</v>
      </c>
      <c r="B90" s="147">
        <v>47</v>
      </c>
      <c r="C90" s="167">
        <f t="shared" si="12"/>
        <v>474</v>
      </c>
      <c r="D90" s="175"/>
      <c r="E90" s="175"/>
      <c r="F90" s="175"/>
      <c r="G90" s="175"/>
      <c r="H90" s="175"/>
      <c r="I90" s="175"/>
      <c r="J90" s="175"/>
      <c r="K90" s="188"/>
      <c r="L90" s="186"/>
      <c r="M90" s="175"/>
      <c r="N90" s="175"/>
      <c r="O90" s="175"/>
      <c r="P90" s="175"/>
      <c r="Q90" s="175"/>
      <c r="R90" s="175"/>
      <c r="S90" s="175"/>
      <c r="T90" s="175"/>
      <c r="U90" s="175"/>
      <c r="V90" s="175"/>
      <c r="W90" s="176"/>
      <c r="X90" s="188"/>
      <c r="AA90" s="172">
        <f t="shared" si="9"/>
        <v>30</v>
      </c>
      <c r="AB90" s="148">
        <v>386</v>
      </c>
      <c r="AC90" s="167">
        <f t="shared" si="0"/>
        <v>1</v>
      </c>
      <c r="AD90" s="148">
        <v>102</v>
      </c>
      <c r="AE90" s="167">
        <f t="shared" si="1"/>
        <v>0</v>
      </c>
      <c r="AF90" s="42">
        <v>4</v>
      </c>
      <c r="AG90" s="181">
        <f t="shared" si="2"/>
        <v>1</v>
      </c>
      <c r="AH90" s="148">
        <v>26</v>
      </c>
      <c r="AI90" s="167">
        <f t="shared" si="3"/>
        <v>0</v>
      </c>
      <c r="AJ90" s="148">
        <v>10</v>
      </c>
      <c r="AK90" s="167">
        <f t="shared" si="4"/>
        <v>0</v>
      </c>
      <c r="AL90" s="42">
        <v>0</v>
      </c>
      <c r="AM90" s="181">
        <f t="shared" si="5"/>
        <v>21</v>
      </c>
      <c r="AN90" s="148">
        <v>216</v>
      </c>
      <c r="AO90" s="167">
        <f t="shared" si="6"/>
        <v>0</v>
      </c>
      <c r="AP90" s="148">
        <v>29</v>
      </c>
      <c r="AQ90" s="167">
        <f t="shared" si="7"/>
        <v>0</v>
      </c>
      <c r="AR90" s="149">
        <v>2</v>
      </c>
    </row>
    <row r="91" spans="1:44" x14ac:dyDescent="0.55000000000000004">
      <c r="A91" s="193">
        <v>43915</v>
      </c>
      <c r="B91" s="147">
        <v>67</v>
      </c>
      <c r="C91" s="167">
        <f t="shared" si="12"/>
        <v>541</v>
      </c>
      <c r="D91" s="136"/>
      <c r="E91" s="136"/>
      <c r="F91" s="136"/>
      <c r="G91" s="148">
        <v>58</v>
      </c>
      <c r="H91" s="136"/>
      <c r="I91" s="136"/>
      <c r="J91" s="136"/>
      <c r="K91" s="140"/>
      <c r="L91" s="186"/>
      <c r="M91" s="175"/>
      <c r="N91" s="175"/>
      <c r="O91" s="175"/>
      <c r="P91" s="175"/>
      <c r="Q91" s="175"/>
      <c r="R91" s="175"/>
      <c r="S91" s="175"/>
      <c r="T91" s="175"/>
      <c r="U91" s="175"/>
      <c r="V91" s="175"/>
      <c r="W91" s="176"/>
      <c r="X91" s="188"/>
      <c r="AA91" s="172">
        <f t="shared" si="9"/>
        <v>24</v>
      </c>
      <c r="AB91" s="148">
        <v>410</v>
      </c>
      <c r="AC91" s="167">
        <f t="shared" si="0"/>
        <v>4</v>
      </c>
      <c r="AD91" s="148">
        <v>106</v>
      </c>
      <c r="AE91" s="167">
        <f t="shared" si="1"/>
        <v>0</v>
      </c>
      <c r="AF91" s="42">
        <v>4</v>
      </c>
      <c r="AG91" s="181">
        <f t="shared" si="2"/>
        <v>4</v>
      </c>
      <c r="AH91" s="148">
        <v>30</v>
      </c>
      <c r="AI91" s="167">
        <f t="shared" si="3"/>
        <v>0</v>
      </c>
      <c r="AJ91" s="148">
        <v>10</v>
      </c>
      <c r="AK91" s="167">
        <f t="shared" si="4"/>
        <v>0</v>
      </c>
      <c r="AL91" s="42">
        <v>0</v>
      </c>
      <c r="AM91" s="181">
        <f t="shared" si="5"/>
        <v>19</v>
      </c>
      <c r="AN91" s="148">
        <v>235</v>
      </c>
      <c r="AO91" s="167">
        <f t="shared" si="6"/>
        <v>0</v>
      </c>
      <c r="AP91" s="148">
        <v>29</v>
      </c>
      <c r="AQ91" s="167">
        <f t="shared" si="7"/>
        <v>0</v>
      </c>
      <c r="AR91" s="149">
        <v>2</v>
      </c>
    </row>
    <row r="92" spans="1:44" x14ac:dyDescent="0.55000000000000004">
      <c r="A92" s="193">
        <v>43916</v>
      </c>
      <c r="B92" s="147">
        <v>54</v>
      </c>
      <c r="C92" s="167">
        <f t="shared" si="12"/>
        <v>595</v>
      </c>
      <c r="D92" s="136"/>
      <c r="E92" s="136"/>
      <c r="F92" s="136"/>
      <c r="G92" s="148" t="s">
        <v>147</v>
      </c>
      <c r="H92" s="136"/>
      <c r="I92" s="136"/>
      <c r="J92" s="136"/>
      <c r="K92" s="140"/>
      <c r="L92" s="186"/>
      <c r="M92" s="175"/>
      <c r="N92" s="175"/>
      <c r="O92" s="175"/>
      <c r="P92" s="175"/>
      <c r="Q92" s="175"/>
      <c r="R92" s="175"/>
      <c r="S92" s="175"/>
      <c r="T92" s="175"/>
      <c r="U92" s="175"/>
      <c r="V92" s="175"/>
      <c r="W92" s="176"/>
      <c r="X92" s="188"/>
      <c r="AA92" s="172">
        <f t="shared" si="9"/>
        <v>43</v>
      </c>
      <c r="AB92" s="148">
        <v>453</v>
      </c>
      <c r="AC92" s="167">
        <f t="shared" si="0"/>
        <v>4</v>
      </c>
      <c r="AD92" s="148">
        <v>110</v>
      </c>
      <c r="AE92" s="167">
        <f t="shared" si="1"/>
        <v>0</v>
      </c>
      <c r="AF92" s="42">
        <v>4</v>
      </c>
      <c r="AG92" s="181">
        <f t="shared" si="2"/>
        <v>3</v>
      </c>
      <c r="AH92" s="148">
        <v>33</v>
      </c>
      <c r="AI92" s="167">
        <f t="shared" si="3"/>
        <v>0</v>
      </c>
      <c r="AJ92" s="148">
        <v>10</v>
      </c>
      <c r="AK92" s="167">
        <f t="shared" si="4"/>
        <v>0</v>
      </c>
      <c r="AL92" s="42">
        <v>0</v>
      </c>
      <c r="AM92" s="181">
        <f t="shared" si="5"/>
        <v>17</v>
      </c>
      <c r="AN92" s="148">
        <v>252</v>
      </c>
      <c r="AO92" s="167">
        <f t="shared" si="6"/>
        <v>0</v>
      </c>
      <c r="AP92" s="148">
        <v>29</v>
      </c>
      <c r="AQ92" s="167">
        <f t="shared" si="7"/>
        <v>0</v>
      </c>
      <c r="AR92" s="149">
        <v>2</v>
      </c>
    </row>
    <row r="93" spans="1:44" x14ac:dyDescent="0.55000000000000004">
      <c r="A93" s="193">
        <v>43917</v>
      </c>
      <c r="B93" s="147">
        <v>54</v>
      </c>
      <c r="C93" s="167">
        <f t="shared" si="12"/>
        <v>649</v>
      </c>
      <c r="D93" s="136"/>
      <c r="E93" s="136"/>
      <c r="F93" s="136"/>
      <c r="G93" s="148" t="s">
        <v>146</v>
      </c>
      <c r="H93" s="136"/>
      <c r="I93" s="136"/>
      <c r="J93" s="136"/>
      <c r="K93" s="140"/>
      <c r="L93" s="186"/>
      <c r="M93" s="175"/>
      <c r="N93" s="175"/>
      <c r="O93" s="175"/>
      <c r="P93" s="175"/>
      <c r="Q93" s="175"/>
      <c r="R93" s="175"/>
      <c r="S93" s="175"/>
      <c r="T93" s="175"/>
      <c r="U93" s="175"/>
      <c r="V93" s="175"/>
      <c r="W93" s="176"/>
      <c r="X93" s="188"/>
      <c r="AA93" s="172">
        <f t="shared" si="9"/>
        <v>65</v>
      </c>
      <c r="AB93" s="148">
        <v>518</v>
      </c>
      <c r="AC93" s="167">
        <f t="shared" si="0"/>
        <v>1</v>
      </c>
      <c r="AD93" s="148">
        <v>111</v>
      </c>
      <c r="AE93" s="167">
        <f t="shared" si="1"/>
        <v>0</v>
      </c>
      <c r="AF93" s="42">
        <v>4</v>
      </c>
      <c r="AG93" s="181">
        <f t="shared" si="2"/>
        <v>1</v>
      </c>
      <c r="AH93" s="148">
        <v>34</v>
      </c>
      <c r="AI93" s="167">
        <f t="shared" si="3"/>
        <v>0</v>
      </c>
      <c r="AJ93" s="148">
        <v>10</v>
      </c>
      <c r="AK93" s="167">
        <f t="shared" si="4"/>
        <v>0</v>
      </c>
      <c r="AL93" s="42">
        <v>0</v>
      </c>
      <c r="AM93" s="181">
        <f t="shared" si="5"/>
        <v>15</v>
      </c>
      <c r="AN93" s="148">
        <v>267</v>
      </c>
      <c r="AO93" s="167">
        <f t="shared" si="6"/>
        <v>1</v>
      </c>
      <c r="AP93" s="148">
        <v>30</v>
      </c>
      <c r="AQ93" s="167">
        <f t="shared" si="7"/>
        <v>0</v>
      </c>
      <c r="AR93" s="149">
        <v>2</v>
      </c>
    </row>
    <row r="94" spans="1:44" x14ac:dyDescent="0.55000000000000004">
      <c r="A94" s="193">
        <v>43918</v>
      </c>
      <c r="B94" s="147">
        <v>44</v>
      </c>
      <c r="C94" s="167">
        <f t="shared" si="12"/>
        <v>693</v>
      </c>
      <c r="D94" s="136"/>
      <c r="E94" s="136"/>
      <c r="F94" s="136"/>
      <c r="G94" s="148">
        <v>27</v>
      </c>
      <c r="H94" s="136"/>
      <c r="I94" s="136"/>
      <c r="J94" s="136"/>
      <c r="K94" s="140"/>
      <c r="L94" s="186"/>
      <c r="M94" s="175"/>
      <c r="N94" s="175"/>
      <c r="O94" s="175"/>
      <c r="P94" s="175"/>
      <c r="Q94" s="175"/>
      <c r="R94" s="175"/>
      <c r="S94" s="175"/>
      <c r="T94" s="175"/>
      <c r="U94" s="175"/>
      <c r="V94" s="175"/>
      <c r="W94" s="176"/>
      <c r="X94" s="188"/>
      <c r="AA94" s="172">
        <f t="shared" si="9"/>
        <v>64</v>
      </c>
      <c r="AB94" s="148">
        <v>582</v>
      </c>
      <c r="AC94" s="167">
        <f t="shared" si="0"/>
        <v>1</v>
      </c>
      <c r="AD94" s="148">
        <v>112</v>
      </c>
      <c r="AE94" s="167">
        <f t="shared" si="1"/>
        <v>0</v>
      </c>
      <c r="AF94" s="42">
        <v>4</v>
      </c>
      <c r="AG94" s="181">
        <f t="shared" si="2"/>
        <v>3</v>
      </c>
      <c r="AH94" s="148">
        <v>37</v>
      </c>
      <c r="AI94" s="167">
        <f t="shared" si="3"/>
        <v>0</v>
      </c>
      <c r="AJ94" s="148">
        <v>10</v>
      </c>
      <c r="AK94" s="167">
        <f t="shared" si="4"/>
        <v>0</v>
      </c>
      <c r="AL94" s="42">
        <v>0</v>
      </c>
      <c r="AM94" s="181">
        <f t="shared" si="5"/>
        <v>16</v>
      </c>
      <c r="AN94" s="148">
        <v>283</v>
      </c>
      <c r="AO94" s="167">
        <f t="shared" si="6"/>
        <v>0</v>
      </c>
      <c r="AP94" s="148">
        <v>30</v>
      </c>
      <c r="AQ94" s="167">
        <f t="shared" si="7"/>
        <v>0</v>
      </c>
      <c r="AR94" s="149">
        <v>2</v>
      </c>
    </row>
    <row r="95" spans="1:44" x14ac:dyDescent="0.55000000000000004">
      <c r="A95" s="193">
        <v>43919</v>
      </c>
      <c r="B95" s="147">
        <v>30</v>
      </c>
      <c r="C95" s="167">
        <f t="shared" si="12"/>
        <v>723</v>
      </c>
      <c r="D95" s="136"/>
      <c r="E95" s="136"/>
      <c r="F95" s="136"/>
      <c r="G95" s="148">
        <v>17</v>
      </c>
      <c r="H95" s="136"/>
      <c r="I95" s="136"/>
      <c r="J95" s="136"/>
      <c r="K95" s="140"/>
      <c r="L95" s="186"/>
      <c r="M95" s="175"/>
      <c r="N95" s="175"/>
      <c r="O95" s="175"/>
      <c r="P95" s="175"/>
      <c r="Q95" s="175"/>
      <c r="R95" s="175"/>
      <c r="S95" s="175"/>
      <c r="T95" s="175"/>
      <c r="U95" s="175"/>
      <c r="V95" s="175"/>
      <c r="W95" s="176"/>
      <c r="X95" s="188"/>
      <c r="AA95" s="172">
        <f t="shared" si="9"/>
        <v>59</v>
      </c>
      <c r="AB95" s="148">
        <v>641</v>
      </c>
      <c r="AC95" s="167">
        <f t="shared" si="0"/>
        <v>6</v>
      </c>
      <c r="AD95" s="148">
        <v>118</v>
      </c>
      <c r="AE95" s="167">
        <f t="shared" si="1"/>
        <v>0</v>
      </c>
      <c r="AF95" s="42">
        <v>4</v>
      </c>
      <c r="AG95" s="181">
        <f t="shared" si="2"/>
        <v>1</v>
      </c>
      <c r="AH95" s="148">
        <v>38</v>
      </c>
      <c r="AI95" s="167">
        <f t="shared" si="3"/>
        <v>0</v>
      </c>
      <c r="AJ95" s="148">
        <v>10</v>
      </c>
      <c r="AK95" s="167">
        <f t="shared" si="4"/>
        <v>0</v>
      </c>
      <c r="AL95" s="42">
        <v>0</v>
      </c>
      <c r="AM95" s="181">
        <f t="shared" si="5"/>
        <v>15</v>
      </c>
      <c r="AN95" s="148">
        <v>298</v>
      </c>
      <c r="AO95" s="167">
        <f t="shared" si="6"/>
        <v>9</v>
      </c>
      <c r="AP95" s="148">
        <v>39</v>
      </c>
      <c r="AQ95" s="167">
        <f t="shared" si="7"/>
        <v>1</v>
      </c>
      <c r="AR95" s="149">
        <v>3</v>
      </c>
    </row>
    <row r="96" spans="1:44" x14ac:dyDescent="0.55000000000000004">
      <c r="A96" s="193">
        <v>43920</v>
      </c>
      <c r="B96" s="147">
        <v>48</v>
      </c>
      <c r="C96" s="167">
        <f t="shared" si="12"/>
        <v>771</v>
      </c>
      <c r="D96" s="136"/>
      <c r="E96" s="136"/>
      <c r="F96" s="136"/>
      <c r="G96" s="148">
        <v>44</v>
      </c>
      <c r="H96" s="136"/>
      <c r="I96" s="136"/>
      <c r="J96" s="136"/>
      <c r="K96" s="140"/>
      <c r="L96" s="186"/>
      <c r="M96" s="175"/>
      <c r="N96" s="175"/>
      <c r="O96" s="175"/>
      <c r="P96" s="175"/>
      <c r="Q96" s="175"/>
      <c r="R96" s="175"/>
      <c r="S96" s="175"/>
      <c r="T96" s="175"/>
      <c r="U96" s="175"/>
      <c r="V96" s="175"/>
      <c r="W96" s="42">
        <f>1367+174</f>
        <v>1541</v>
      </c>
      <c r="X96" s="188"/>
      <c r="AA96" s="172">
        <f t="shared" si="9"/>
        <v>41</v>
      </c>
      <c r="AB96" s="148">
        <v>682</v>
      </c>
      <c r="AC96" s="167">
        <f t="shared" si="0"/>
        <v>6</v>
      </c>
      <c r="AD96" s="148">
        <v>124</v>
      </c>
      <c r="AE96" s="167">
        <f t="shared" si="1"/>
        <v>0</v>
      </c>
      <c r="AF96" s="42">
        <v>4</v>
      </c>
      <c r="AG96" s="181">
        <f t="shared" si="2"/>
        <v>1</v>
      </c>
      <c r="AH96" s="148">
        <v>39</v>
      </c>
      <c r="AI96" s="167">
        <f t="shared" si="3"/>
        <v>0</v>
      </c>
      <c r="AJ96" s="148">
        <v>10</v>
      </c>
      <c r="AK96" s="167">
        <f t="shared" si="4"/>
        <v>0</v>
      </c>
      <c r="AL96" s="42">
        <v>0</v>
      </c>
      <c r="AM96" s="181">
        <f t="shared" si="5"/>
        <v>8</v>
      </c>
      <c r="AN96" s="148">
        <v>306</v>
      </c>
      <c r="AO96" s="167">
        <f t="shared" si="6"/>
        <v>0</v>
      </c>
      <c r="AP96" s="148">
        <v>39</v>
      </c>
      <c r="AQ96" s="167">
        <f t="shared" si="7"/>
        <v>3</v>
      </c>
      <c r="AR96" s="149">
        <v>6</v>
      </c>
    </row>
    <row r="97" spans="1:44" x14ac:dyDescent="0.55000000000000004">
      <c r="A97" s="193">
        <v>43921</v>
      </c>
      <c r="B97" s="147">
        <v>35</v>
      </c>
      <c r="C97" s="167">
        <f t="shared" si="12"/>
        <v>806</v>
      </c>
      <c r="D97" s="167">
        <f t="shared" ref="D97:D102" si="13">+C97-F97</f>
        <v>691</v>
      </c>
      <c r="E97" s="148">
        <v>20</v>
      </c>
      <c r="F97" s="148">
        <v>115</v>
      </c>
      <c r="G97" s="148">
        <v>26</v>
      </c>
      <c r="H97" s="136"/>
      <c r="I97" s="148">
        <v>169</v>
      </c>
      <c r="J97" s="136"/>
      <c r="K97" s="149">
        <v>0</v>
      </c>
      <c r="L97" s="147">
        <v>130</v>
      </c>
      <c r="M97" s="136"/>
      <c r="N97" s="136"/>
      <c r="O97" s="136"/>
      <c r="P97" s="148">
        <v>2</v>
      </c>
      <c r="Q97" s="136"/>
      <c r="R97" s="136"/>
      <c r="S97" s="136"/>
      <c r="T97" s="148">
        <v>302</v>
      </c>
      <c r="U97" s="136"/>
      <c r="V97" s="136"/>
      <c r="W97" s="42">
        <v>1367</v>
      </c>
      <c r="X97" s="140"/>
      <c r="AA97" s="172">
        <f t="shared" si="9"/>
        <v>32</v>
      </c>
      <c r="AB97" s="148">
        <v>714</v>
      </c>
      <c r="AC97" s="167">
        <f t="shared" si="0"/>
        <v>4</v>
      </c>
      <c r="AD97" s="148">
        <v>128</v>
      </c>
      <c r="AE97" s="167">
        <f t="shared" si="1"/>
        <v>0</v>
      </c>
      <c r="AF97" s="42">
        <v>4</v>
      </c>
      <c r="AG97" s="181">
        <f t="shared" si="2"/>
        <v>2</v>
      </c>
      <c r="AH97" s="148">
        <v>41</v>
      </c>
      <c r="AI97" s="167">
        <f t="shared" si="3"/>
        <v>0</v>
      </c>
      <c r="AJ97" s="148">
        <v>10</v>
      </c>
      <c r="AK97" s="167">
        <f t="shared" si="4"/>
        <v>0</v>
      </c>
      <c r="AL97" s="42">
        <v>0</v>
      </c>
      <c r="AM97" s="181">
        <f t="shared" si="5"/>
        <v>16</v>
      </c>
      <c r="AN97" s="148">
        <v>322</v>
      </c>
      <c r="AO97" s="167">
        <f t="shared" si="6"/>
        <v>0</v>
      </c>
      <c r="AP97" s="148">
        <v>39</v>
      </c>
      <c r="AQ97" s="167">
        <f t="shared" si="7"/>
        <v>-1</v>
      </c>
      <c r="AR97" s="149">
        <v>5</v>
      </c>
    </row>
    <row r="98" spans="1:44" x14ac:dyDescent="0.55000000000000004">
      <c r="A98" s="193">
        <v>43922</v>
      </c>
      <c r="B98" s="147">
        <v>35</v>
      </c>
      <c r="C98" s="167">
        <f t="shared" si="12"/>
        <v>841</v>
      </c>
      <c r="D98" s="167">
        <f t="shared" si="13"/>
        <v>701</v>
      </c>
      <c r="E98" s="148">
        <v>18</v>
      </c>
      <c r="F98" s="148">
        <v>140</v>
      </c>
      <c r="G98" s="148">
        <v>20</v>
      </c>
      <c r="H98" s="136"/>
      <c r="I98" s="148">
        <v>152</v>
      </c>
      <c r="J98" s="136"/>
      <c r="K98" s="149">
        <v>0</v>
      </c>
      <c r="L98" s="147">
        <v>55</v>
      </c>
      <c r="M98" s="148">
        <v>17</v>
      </c>
      <c r="N98" s="136"/>
      <c r="O98" s="136"/>
      <c r="P98" s="148">
        <v>9</v>
      </c>
      <c r="Q98" s="136"/>
      <c r="R98" s="136"/>
      <c r="S98" s="136"/>
      <c r="T98" s="148">
        <v>338</v>
      </c>
      <c r="U98" s="148">
        <v>12</v>
      </c>
      <c r="V98" s="136"/>
      <c r="W98" s="42">
        <v>1075</v>
      </c>
      <c r="X98" s="149">
        <v>226</v>
      </c>
      <c r="AA98" s="172">
        <f t="shared" si="9"/>
        <v>51</v>
      </c>
      <c r="AB98" s="148">
        <v>765</v>
      </c>
      <c r="AC98" s="167">
        <f t="shared" si="0"/>
        <v>19</v>
      </c>
      <c r="AD98" s="148">
        <v>147</v>
      </c>
      <c r="AE98" s="167">
        <f t="shared" si="1"/>
        <v>0</v>
      </c>
      <c r="AF98" s="42">
        <v>4</v>
      </c>
      <c r="AG98" s="181">
        <f t="shared" si="2"/>
        <v>0</v>
      </c>
      <c r="AH98" s="148">
        <v>41</v>
      </c>
      <c r="AI98" s="167">
        <f t="shared" si="3"/>
        <v>0</v>
      </c>
      <c r="AJ98" s="148">
        <v>10</v>
      </c>
      <c r="AK98" s="167">
        <f t="shared" si="4"/>
        <v>0</v>
      </c>
      <c r="AL98" s="42">
        <v>0</v>
      </c>
      <c r="AM98" s="181">
        <f t="shared" si="5"/>
        <v>7</v>
      </c>
      <c r="AN98" s="148">
        <v>329</v>
      </c>
      <c r="AO98" s="167">
        <f t="shared" si="6"/>
        <v>6</v>
      </c>
      <c r="AP98" s="148">
        <v>45</v>
      </c>
      <c r="AQ98" s="167">
        <f t="shared" si="7"/>
        <v>0</v>
      </c>
      <c r="AR98" s="149">
        <v>5</v>
      </c>
    </row>
    <row r="99" spans="1:44" x14ac:dyDescent="0.55000000000000004">
      <c r="A99" s="193">
        <v>43923</v>
      </c>
      <c r="B99" s="147">
        <v>29</v>
      </c>
      <c r="C99" s="167">
        <f t="shared" si="12"/>
        <v>870</v>
      </c>
      <c r="D99" s="167">
        <f t="shared" si="13"/>
        <v>710</v>
      </c>
      <c r="E99" s="148">
        <v>19</v>
      </c>
      <c r="F99" s="148">
        <v>160</v>
      </c>
      <c r="G99" s="148">
        <v>12</v>
      </c>
      <c r="H99" s="136"/>
      <c r="I99" s="148">
        <v>135</v>
      </c>
      <c r="J99" s="136"/>
      <c r="K99" s="149">
        <v>0</v>
      </c>
      <c r="L99" s="147">
        <v>60</v>
      </c>
      <c r="M99" s="148">
        <v>7</v>
      </c>
      <c r="N99" s="136"/>
      <c r="O99" s="136"/>
      <c r="P99" s="148">
        <v>7</v>
      </c>
      <c r="Q99" s="136"/>
      <c r="R99" s="136"/>
      <c r="S99" s="136"/>
      <c r="T99" s="148">
        <v>101</v>
      </c>
      <c r="U99" s="148">
        <v>5</v>
      </c>
      <c r="V99" s="136"/>
      <c r="W99" s="42">
        <v>1027</v>
      </c>
      <c r="X99" s="149">
        <v>221</v>
      </c>
      <c r="AA99" s="172">
        <f t="shared" si="9"/>
        <v>37</v>
      </c>
      <c r="AB99" s="148">
        <v>802</v>
      </c>
      <c r="AC99" s="167">
        <f t="shared" si="0"/>
        <v>7</v>
      </c>
      <c r="AD99" s="148">
        <v>154</v>
      </c>
      <c r="AE99" s="167">
        <f t="shared" si="1"/>
        <v>0</v>
      </c>
      <c r="AF99" s="42">
        <v>4</v>
      </c>
      <c r="AG99" s="181">
        <f t="shared" si="2"/>
        <v>0</v>
      </c>
      <c r="AH99" s="148">
        <v>41</v>
      </c>
      <c r="AI99" s="167">
        <f t="shared" si="3"/>
        <v>0</v>
      </c>
      <c r="AJ99" s="148">
        <v>10</v>
      </c>
      <c r="AK99" s="167">
        <f t="shared" si="4"/>
        <v>0</v>
      </c>
      <c r="AL99" s="42">
        <v>0</v>
      </c>
      <c r="AM99" s="181">
        <f t="shared" si="5"/>
        <v>10</v>
      </c>
      <c r="AN99" s="148">
        <v>339</v>
      </c>
      <c r="AO99" s="167">
        <f t="shared" si="6"/>
        <v>5</v>
      </c>
      <c r="AP99" s="148">
        <v>50</v>
      </c>
      <c r="AQ99" s="167">
        <f t="shared" si="7"/>
        <v>0</v>
      </c>
      <c r="AR99" s="149">
        <v>5</v>
      </c>
    </row>
    <row r="100" spans="1:44" x14ac:dyDescent="0.55000000000000004">
      <c r="A100" s="193">
        <v>43924</v>
      </c>
      <c r="B100" s="147">
        <v>18</v>
      </c>
      <c r="C100" s="167">
        <f t="shared" si="12"/>
        <v>888</v>
      </c>
      <c r="D100" s="167">
        <f t="shared" si="13"/>
        <v>698</v>
      </c>
      <c r="E100" s="148">
        <v>17</v>
      </c>
      <c r="F100" s="148">
        <v>190</v>
      </c>
      <c r="G100" s="148">
        <v>11</v>
      </c>
      <c r="H100" s="136"/>
      <c r="I100" s="148">
        <v>114</v>
      </c>
      <c r="J100" s="136"/>
      <c r="K100" s="149">
        <v>0</v>
      </c>
      <c r="L100" s="147">
        <v>64</v>
      </c>
      <c r="M100" s="148">
        <v>26</v>
      </c>
      <c r="N100" s="136"/>
      <c r="O100" s="136"/>
      <c r="P100" s="148">
        <v>3</v>
      </c>
      <c r="Q100" s="148">
        <v>2</v>
      </c>
      <c r="R100" s="136"/>
      <c r="S100" s="136"/>
      <c r="T100" s="148">
        <v>58</v>
      </c>
      <c r="U100" s="148">
        <v>6</v>
      </c>
      <c r="V100" s="136"/>
      <c r="W100" s="42">
        <v>1030</v>
      </c>
      <c r="X100" s="149">
        <v>239</v>
      </c>
      <c r="AA100" s="172">
        <f t="shared" si="9"/>
        <v>43</v>
      </c>
      <c r="AB100" s="148">
        <v>845</v>
      </c>
      <c r="AC100" s="167">
        <f t="shared" si="0"/>
        <v>19</v>
      </c>
      <c r="AD100" s="148">
        <v>173</v>
      </c>
      <c r="AE100" s="167">
        <f t="shared" si="1"/>
        <v>0</v>
      </c>
      <c r="AF100" s="42">
        <v>4</v>
      </c>
      <c r="AG100" s="181">
        <f t="shared" si="2"/>
        <v>2</v>
      </c>
      <c r="AH100" s="148">
        <v>43</v>
      </c>
      <c r="AI100" s="167">
        <f t="shared" si="3"/>
        <v>0</v>
      </c>
      <c r="AJ100" s="148">
        <v>10</v>
      </c>
      <c r="AK100" s="167">
        <f t="shared" si="4"/>
        <v>0</v>
      </c>
      <c r="AL100" s="170">
        <v>0</v>
      </c>
      <c r="AM100" s="181">
        <f t="shared" si="5"/>
        <v>9</v>
      </c>
      <c r="AN100" s="148">
        <v>348</v>
      </c>
      <c r="AO100" s="167">
        <f t="shared" si="6"/>
        <v>0</v>
      </c>
      <c r="AP100" s="148">
        <v>50</v>
      </c>
      <c r="AQ100" s="167">
        <f t="shared" si="7"/>
        <v>0</v>
      </c>
      <c r="AR100" s="149">
        <v>5</v>
      </c>
    </row>
    <row r="101" spans="1:44" x14ac:dyDescent="0.55000000000000004">
      <c r="A101" s="193">
        <v>43925</v>
      </c>
      <c r="B101" s="147">
        <v>25</v>
      </c>
      <c r="C101" s="167">
        <f t="shared" si="12"/>
        <v>913</v>
      </c>
      <c r="D101" s="167">
        <f t="shared" si="13"/>
        <v>697</v>
      </c>
      <c r="E101" s="148">
        <v>18</v>
      </c>
      <c r="F101" s="148">
        <v>216</v>
      </c>
      <c r="G101" s="148">
        <v>11</v>
      </c>
      <c r="H101" s="136"/>
      <c r="I101" s="148">
        <v>108</v>
      </c>
      <c r="J101" s="136"/>
      <c r="K101" s="149">
        <v>0</v>
      </c>
      <c r="L101" s="147">
        <v>47</v>
      </c>
      <c r="M101" s="148">
        <v>16</v>
      </c>
      <c r="N101" s="136"/>
      <c r="O101" s="136"/>
      <c r="P101" s="148">
        <v>3</v>
      </c>
      <c r="Q101" s="148">
        <v>3</v>
      </c>
      <c r="R101" s="136"/>
      <c r="S101" s="136"/>
      <c r="T101" s="148">
        <v>50</v>
      </c>
      <c r="U101" s="148">
        <v>8</v>
      </c>
      <c r="V101" s="136"/>
      <c r="W101" s="42">
        <v>1024</v>
      </c>
      <c r="X101" s="149">
        <v>244</v>
      </c>
      <c r="AA101" s="172">
        <f t="shared" si="9"/>
        <v>17</v>
      </c>
      <c r="AB101" s="148">
        <v>862</v>
      </c>
      <c r="AC101" s="167">
        <f t="shared" si="0"/>
        <v>13</v>
      </c>
      <c r="AD101" s="148">
        <v>186</v>
      </c>
      <c r="AE101" s="167">
        <f t="shared" ref="AE101:AE102" si="14">+AF101-AF100</f>
        <v>0</v>
      </c>
      <c r="AF101" s="42">
        <v>4</v>
      </c>
      <c r="AG101" s="171">
        <f t="shared" ref="AG101:AG102" si="15">+AH101-AH100</f>
        <v>1</v>
      </c>
      <c r="AH101" s="148">
        <v>44</v>
      </c>
      <c r="AI101" s="167">
        <f t="shared" ref="AI101:AI102" si="16">+AJ101-AJ100</f>
        <v>0</v>
      </c>
      <c r="AJ101" s="148">
        <v>10</v>
      </c>
      <c r="AK101" s="167">
        <f t="shared" ref="AK101:AK102" si="17">+AL101-AL100</f>
        <v>0</v>
      </c>
      <c r="AL101" s="170">
        <v>0</v>
      </c>
      <c r="AM101" s="171">
        <f t="shared" ref="AM101:AM102" si="18">+AN101-AN100</f>
        <v>7</v>
      </c>
      <c r="AN101" s="148">
        <v>355</v>
      </c>
      <c r="AO101" s="167">
        <f t="shared" ref="AO101:AO102" si="19">+AP101-AP100</f>
        <v>0</v>
      </c>
      <c r="AP101" s="148">
        <v>50</v>
      </c>
      <c r="AQ101" s="167">
        <f t="shared" ref="AQ101:AQ102" si="20">+AR101-AR100</f>
        <v>0</v>
      </c>
      <c r="AR101" s="149">
        <v>5</v>
      </c>
    </row>
    <row r="102" spans="1:44" x14ac:dyDescent="0.55000000000000004">
      <c r="A102" s="193">
        <v>43926</v>
      </c>
      <c r="B102" s="147">
        <v>38</v>
      </c>
      <c r="C102" s="167">
        <f t="shared" si="12"/>
        <v>951</v>
      </c>
      <c r="D102" s="167">
        <f t="shared" si="13"/>
        <v>693</v>
      </c>
      <c r="E102" s="148">
        <v>22</v>
      </c>
      <c r="F102" s="148">
        <v>258</v>
      </c>
      <c r="G102" s="148">
        <v>10</v>
      </c>
      <c r="H102" s="136"/>
      <c r="I102" s="148">
        <v>88</v>
      </c>
      <c r="J102" s="136"/>
      <c r="K102" s="149">
        <v>0</v>
      </c>
      <c r="L102" s="147">
        <v>78</v>
      </c>
      <c r="M102" s="148">
        <v>16</v>
      </c>
      <c r="N102" s="136"/>
      <c r="O102" s="136"/>
      <c r="P102" s="148">
        <v>5</v>
      </c>
      <c r="Q102" s="148">
        <v>5</v>
      </c>
      <c r="R102" s="136"/>
      <c r="S102" s="136"/>
      <c r="T102" s="148">
        <v>50</v>
      </c>
      <c r="U102" s="148">
        <v>4</v>
      </c>
      <c r="V102" s="136"/>
      <c r="W102" s="42">
        <v>1047</v>
      </c>
      <c r="X102" s="149">
        <v>275</v>
      </c>
      <c r="AA102" s="172">
        <f t="shared" ref="AA102:AA103" si="21">+AB102-AB101</f>
        <v>28</v>
      </c>
      <c r="AB102" s="148">
        <v>890</v>
      </c>
      <c r="AC102" s="167">
        <f t="shared" ref="AC102" si="22">+AD102-AD101</f>
        <v>20</v>
      </c>
      <c r="AD102" s="148">
        <v>206</v>
      </c>
      <c r="AE102" s="167">
        <f t="shared" si="14"/>
        <v>0</v>
      </c>
      <c r="AF102" s="42">
        <v>4</v>
      </c>
      <c r="AG102" s="171">
        <f t="shared" si="15"/>
        <v>0</v>
      </c>
      <c r="AH102" s="148">
        <v>44</v>
      </c>
      <c r="AI102" s="167">
        <f t="shared" si="16"/>
        <v>0</v>
      </c>
      <c r="AJ102" s="148">
        <v>10</v>
      </c>
      <c r="AK102" s="167">
        <f t="shared" si="17"/>
        <v>0</v>
      </c>
      <c r="AL102" s="170">
        <v>0</v>
      </c>
      <c r="AM102" s="171">
        <f t="shared" si="18"/>
        <v>8</v>
      </c>
      <c r="AN102" s="148">
        <v>363</v>
      </c>
      <c r="AO102" s="167">
        <f t="shared" si="19"/>
        <v>4</v>
      </c>
      <c r="AP102" s="148">
        <v>54</v>
      </c>
      <c r="AQ102" s="167">
        <f t="shared" si="20"/>
        <v>0</v>
      </c>
      <c r="AR102" s="149">
        <v>5</v>
      </c>
    </row>
    <row r="103" spans="1:44" x14ac:dyDescent="0.55000000000000004">
      <c r="A103" s="193">
        <v>43927</v>
      </c>
      <c r="B103" s="147">
        <v>32</v>
      </c>
      <c r="C103" s="167">
        <f t="shared" si="12"/>
        <v>983</v>
      </c>
      <c r="D103" s="167">
        <f>+C103-F103</f>
        <v>698</v>
      </c>
      <c r="E103" s="168">
        <v>21</v>
      </c>
      <c r="F103" s="168">
        <v>285</v>
      </c>
      <c r="G103" s="148">
        <v>12</v>
      </c>
      <c r="H103" s="136"/>
      <c r="I103" s="168">
        <v>89</v>
      </c>
      <c r="J103" s="136"/>
      <c r="K103" s="149">
        <v>0</v>
      </c>
      <c r="L103" s="173">
        <v>30</v>
      </c>
      <c r="M103" s="168">
        <v>9</v>
      </c>
      <c r="N103" s="136"/>
      <c r="O103" s="136"/>
      <c r="P103" s="168">
        <v>2</v>
      </c>
      <c r="Q103" s="168">
        <v>2</v>
      </c>
      <c r="R103" s="136"/>
      <c r="S103" s="136"/>
      <c r="T103" s="168">
        <v>42</v>
      </c>
      <c r="U103" s="168">
        <v>7</v>
      </c>
      <c r="V103" s="136"/>
      <c r="W103" s="42">
        <v>1033</v>
      </c>
      <c r="X103" s="149">
        <v>275</v>
      </c>
      <c r="AA103" s="172">
        <f t="shared" si="21"/>
        <v>24</v>
      </c>
      <c r="AB103" s="148">
        <v>914</v>
      </c>
      <c r="AC103" s="167">
        <f t="shared" ref="AC103" si="23">+AD103-AD102</f>
        <v>10</v>
      </c>
      <c r="AD103" s="148">
        <v>216</v>
      </c>
      <c r="AE103" s="167">
        <f t="shared" ref="AE103" si="24">+AF103-AF102</f>
        <v>0</v>
      </c>
      <c r="AF103" s="42">
        <v>4</v>
      </c>
      <c r="AG103" s="171">
        <f t="shared" ref="AG103" si="25">+AH103-AH102</f>
        <v>0</v>
      </c>
      <c r="AH103" s="148">
        <v>44</v>
      </c>
      <c r="AI103" s="167">
        <f t="shared" ref="AI103" si="26">+AJ103-AJ102</f>
        <v>0</v>
      </c>
      <c r="AJ103" s="148">
        <v>10</v>
      </c>
      <c r="AK103" s="167">
        <f t="shared" ref="AK103" si="27">+AL103-AL102</f>
        <v>0</v>
      </c>
      <c r="AL103" s="170">
        <v>0</v>
      </c>
      <c r="AM103" s="171">
        <f t="shared" ref="AM103" si="28">+AN103-AN102</f>
        <v>10</v>
      </c>
      <c r="AN103" s="148">
        <v>373</v>
      </c>
      <c r="AO103" s="167">
        <f t="shared" ref="AO103" si="29">+AP103-AP102</f>
        <v>3</v>
      </c>
      <c r="AP103" s="148">
        <v>57</v>
      </c>
      <c r="AQ103" s="167">
        <f t="shared" ref="AQ103" si="30">+AR103-AR102</f>
        <v>0</v>
      </c>
      <c r="AR103" s="149">
        <v>5</v>
      </c>
    </row>
    <row r="104" spans="1:44" x14ac:dyDescent="0.55000000000000004">
      <c r="A104" s="193">
        <v>43928</v>
      </c>
      <c r="B104" s="147">
        <v>59</v>
      </c>
      <c r="C104" s="167">
        <f t="shared" si="12"/>
        <v>1042</v>
      </c>
      <c r="D104" s="167">
        <f>+C104-F104</f>
        <v>714</v>
      </c>
      <c r="E104" s="148">
        <v>23</v>
      </c>
      <c r="F104" s="148">
        <v>328</v>
      </c>
      <c r="G104" s="148">
        <v>12</v>
      </c>
      <c r="H104" s="136"/>
      <c r="I104" s="148">
        <v>82</v>
      </c>
      <c r="J104" s="136"/>
      <c r="K104" s="149">
        <v>0</v>
      </c>
      <c r="L104" s="147">
        <v>137</v>
      </c>
      <c r="M104" s="148">
        <v>102</v>
      </c>
      <c r="N104" s="136"/>
      <c r="O104" s="136"/>
      <c r="P104" s="148">
        <v>11</v>
      </c>
      <c r="Q104" s="148">
        <v>11</v>
      </c>
      <c r="R104" s="136"/>
      <c r="S104" s="136"/>
      <c r="T104" s="148">
        <v>64</v>
      </c>
      <c r="U104" s="148">
        <v>8</v>
      </c>
      <c r="V104" s="136"/>
      <c r="W104" s="42">
        <v>1095</v>
      </c>
      <c r="X104" s="149">
        <v>358</v>
      </c>
      <c r="AA104" s="172">
        <f>+AB104-AB103</f>
        <v>21</v>
      </c>
      <c r="AB104" s="148">
        <v>935</v>
      </c>
      <c r="AC104" s="167">
        <f>+AD104-AD103</f>
        <v>20</v>
      </c>
      <c r="AD104" s="148">
        <v>236</v>
      </c>
      <c r="AE104" s="167">
        <f>+AF104-AF103</f>
        <v>0</v>
      </c>
      <c r="AF104" s="42">
        <v>4</v>
      </c>
      <c r="AG104" s="171">
        <f>+AH104-AH103</f>
        <v>0</v>
      </c>
      <c r="AH104" s="148">
        <v>44</v>
      </c>
      <c r="AI104" s="167">
        <f>+AJ104-AJ103</f>
        <v>0</v>
      </c>
      <c r="AJ104" s="148">
        <v>10</v>
      </c>
      <c r="AK104" s="167">
        <f>+AL104-AL103</f>
        <v>0</v>
      </c>
      <c r="AL104" s="170">
        <v>0</v>
      </c>
      <c r="AM104" s="171">
        <f>+AN104-AN103</f>
        <v>3</v>
      </c>
      <c r="AN104" s="148">
        <v>376</v>
      </c>
      <c r="AO104" s="167">
        <f>+AP104-AP103</f>
        <v>4</v>
      </c>
      <c r="AP104" s="148">
        <v>61</v>
      </c>
      <c r="AQ104" s="167">
        <f>+AR104-AR103</f>
        <v>0</v>
      </c>
      <c r="AR104" s="149">
        <v>5</v>
      </c>
    </row>
    <row r="105" spans="1:44" x14ac:dyDescent="0.55000000000000004">
      <c r="A105" s="193">
        <v>43929</v>
      </c>
      <c r="B105" s="147">
        <v>61</v>
      </c>
      <c r="C105" s="167">
        <f t="shared" ref="C105" si="31">+B105+C104</f>
        <v>1103</v>
      </c>
      <c r="D105" s="167">
        <f>+C105-F105</f>
        <v>729</v>
      </c>
      <c r="E105" s="148">
        <v>31</v>
      </c>
      <c r="F105" s="148">
        <v>374</v>
      </c>
      <c r="G105" s="148">
        <v>16</v>
      </c>
      <c r="H105" s="136"/>
      <c r="I105" s="148">
        <v>71</v>
      </c>
      <c r="J105" s="136"/>
      <c r="K105" s="149">
        <v>0</v>
      </c>
      <c r="L105" s="147">
        <v>56</v>
      </c>
      <c r="M105" s="148">
        <v>28</v>
      </c>
      <c r="N105" s="136"/>
      <c r="O105" s="136"/>
      <c r="P105" s="148">
        <v>15</v>
      </c>
      <c r="Q105" s="148">
        <v>15</v>
      </c>
      <c r="R105" s="136"/>
      <c r="S105" s="136"/>
      <c r="T105" s="148">
        <v>32</v>
      </c>
      <c r="U105" s="148">
        <v>7</v>
      </c>
      <c r="V105" s="136"/>
      <c r="W105" s="42">
        <v>1104</v>
      </c>
      <c r="X105" s="149">
        <v>364</v>
      </c>
      <c r="AA105" s="172">
        <f>+AB105-AB104</f>
        <v>25</v>
      </c>
      <c r="AB105" s="148">
        <v>960</v>
      </c>
      <c r="AC105" s="167">
        <f>+AD105-AD104</f>
        <v>28</v>
      </c>
      <c r="AD105" s="148">
        <v>264</v>
      </c>
      <c r="AE105" s="167">
        <f>+AF105-AF104</f>
        <v>0</v>
      </c>
      <c r="AF105" s="42">
        <v>4</v>
      </c>
      <c r="AG105" s="171">
        <f>+AH105-AH104</f>
        <v>1</v>
      </c>
      <c r="AH105" s="148">
        <v>45</v>
      </c>
      <c r="AI105" s="167">
        <f>+AJ105-AJ104</f>
        <v>0</v>
      </c>
      <c r="AJ105" s="148">
        <v>10</v>
      </c>
      <c r="AK105" s="167">
        <f>+AL105-AL104</f>
        <v>0</v>
      </c>
      <c r="AL105" s="170">
        <v>0</v>
      </c>
      <c r="AM105" s="171">
        <f>+AN105-AN104</f>
        <v>3</v>
      </c>
      <c r="AN105" s="148">
        <v>379</v>
      </c>
      <c r="AO105" s="167">
        <f>+AP105-AP104</f>
        <v>6</v>
      </c>
      <c r="AP105" s="148">
        <v>67</v>
      </c>
      <c r="AQ105" s="167">
        <f>+AR105-AR104</f>
        <v>0</v>
      </c>
      <c r="AR105" s="149">
        <v>5</v>
      </c>
    </row>
    <row r="106" spans="1:44" x14ac:dyDescent="0.55000000000000004">
      <c r="A106" s="193">
        <v>43930</v>
      </c>
      <c r="B106" s="147">
        <v>38</v>
      </c>
      <c r="C106" s="167">
        <f t="shared" ref="C106" si="32">+B106+C105</f>
        <v>1141</v>
      </c>
      <c r="D106" s="167">
        <f>+C106-F106</f>
        <v>733</v>
      </c>
      <c r="E106" s="148">
        <v>34</v>
      </c>
      <c r="F106" s="148">
        <v>408</v>
      </c>
      <c r="G106" s="148">
        <v>3</v>
      </c>
      <c r="H106" s="136"/>
      <c r="I106" s="148">
        <v>53</v>
      </c>
      <c r="J106" s="136"/>
      <c r="K106" s="149">
        <v>0</v>
      </c>
      <c r="L106" s="147">
        <v>47</v>
      </c>
      <c r="M106" s="148">
        <v>14</v>
      </c>
      <c r="N106" s="136"/>
      <c r="O106" s="136"/>
      <c r="P106" s="148">
        <v>14</v>
      </c>
      <c r="Q106" s="148">
        <v>14</v>
      </c>
      <c r="R106" s="136"/>
      <c r="S106" s="136"/>
      <c r="T106" s="148">
        <v>40</v>
      </c>
      <c r="U106" s="148">
        <v>15</v>
      </c>
      <c r="V106" s="136"/>
      <c r="W106" s="42">
        <v>1097</v>
      </c>
      <c r="X106" s="149">
        <v>349</v>
      </c>
      <c r="AA106" s="197">
        <f>+AB106-AB105</f>
        <v>13</v>
      </c>
      <c r="AB106" s="168">
        <v>973</v>
      </c>
      <c r="AC106" s="198">
        <f>+AD106-AD105</f>
        <v>29</v>
      </c>
      <c r="AD106" s="168">
        <v>293</v>
      </c>
      <c r="AE106" s="198">
        <f>+AF106-AF105</f>
        <v>0</v>
      </c>
      <c r="AF106" s="199">
        <v>4</v>
      </c>
      <c r="AG106" s="200">
        <f>+AH106-AH105</f>
        <v>0</v>
      </c>
      <c r="AH106" s="168">
        <v>45</v>
      </c>
      <c r="AI106" s="198">
        <f>+AJ106-AJ105</f>
        <v>0</v>
      </c>
      <c r="AJ106" s="168">
        <v>10</v>
      </c>
      <c r="AK106" s="198">
        <f>+AL106-AL105</f>
        <v>0</v>
      </c>
      <c r="AL106" s="201">
        <v>0</v>
      </c>
      <c r="AM106" s="200">
        <f>+AN106-AN105</f>
        <v>1</v>
      </c>
      <c r="AN106" s="168">
        <v>380</v>
      </c>
      <c r="AO106" s="198">
        <f>+AP106-AP105</f>
        <v>13</v>
      </c>
      <c r="AP106" s="168">
        <v>80</v>
      </c>
      <c r="AQ106" s="198">
        <f>+AR106-AR105</f>
        <v>0</v>
      </c>
      <c r="AR106" s="202">
        <v>5</v>
      </c>
    </row>
    <row r="107" spans="1:44" x14ac:dyDescent="0.55000000000000004">
      <c r="A107" s="193">
        <v>43931</v>
      </c>
      <c r="B107" s="147">
        <v>42</v>
      </c>
      <c r="C107" s="167">
        <f t="shared" ref="C107" si="33">+B107+C106</f>
        <v>1183</v>
      </c>
      <c r="D107" s="167">
        <f>+C107-F107</f>
        <v>734</v>
      </c>
      <c r="E107" s="148">
        <v>37</v>
      </c>
      <c r="F107" s="148">
        <v>449</v>
      </c>
      <c r="G107" s="148">
        <v>8</v>
      </c>
      <c r="H107" s="136"/>
      <c r="I107" s="148">
        <v>44</v>
      </c>
      <c r="J107" s="136"/>
      <c r="K107" s="149">
        <v>0</v>
      </c>
      <c r="L107" s="147">
        <v>34</v>
      </c>
      <c r="M107" s="148">
        <v>7</v>
      </c>
      <c r="N107" s="136"/>
      <c r="O107" s="136"/>
      <c r="P107" s="148">
        <v>14</v>
      </c>
      <c r="Q107" s="148">
        <v>14</v>
      </c>
      <c r="R107" s="136"/>
      <c r="S107" s="136"/>
      <c r="T107" s="148">
        <v>25</v>
      </c>
      <c r="U107" s="148">
        <v>14</v>
      </c>
      <c r="V107" s="136"/>
      <c r="W107" s="42">
        <v>1092</v>
      </c>
      <c r="X107" s="149">
        <v>338</v>
      </c>
      <c r="AA107" s="197">
        <f>+AB107-AB106</f>
        <v>16</v>
      </c>
      <c r="AB107" s="168">
        <v>989</v>
      </c>
      <c r="AC107" s="198">
        <f>+AD107-AD106</f>
        <v>16</v>
      </c>
      <c r="AD107" s="168">
        <v>309</v>
      </c>
      <c r="AE107" s="198">
        <f>+AF107-AF106</f>
        <v>0</v>
      </c>
      <c r="AF107" s="199">
        <v>4</v>
      </c>
      <c r="AG107" s="200">
        <f>+AH107-AH106</f>
        <v>0</v>
      </c>
      <c r="AH107" s="168">
        <v>45</v>
      </c>
      <c r="AI107" s="198">
        <f>+AJ107-AJ106</f>
        <v>0</v>
      </c>
      <c r="AJ107" s="168">
        <v>10</v>
      </c>
      <c r="AK107" s="198">
        <f>+AL107-AL106</f>
        <v>0</v>
      </c>
      <c r="AL107" s="201">
        <v>0</v>
      </c>
      <c r="AM107" s="200">
        <f>+AN107-AN106</f>
        <v>2</v>
      </c>
      <c r="AN107" s="168">
        <v>382</v>
      </c>
      <c r="AO107" s="198">
        <f>+AP107-AP106</f>
        <v>11</v>
      </c>
      <c r="AP107" s="168">
        <v>91</v>
      </c>
      <c r="AQ107" s="198">
        <f>+AR107-AR106</f>
        <v>1</v>
      </c>
      <c r="AR107" s="202">
        <v>6</v>
      </c>
    </row>
    <row r="108" spans="1:44" x14ac:dyDescent="0.55000000000000004">
      <c r="A108" s="77"/>
      <c r="B108" s="147"/>
      <c r="C108" s="167"/>
      <c r="E108" s="148"/>
      <c r="F108" s="148"/>
      <c r="G108" s="148"/>
      <c r="H108" s="136"/>
      <c r="I108" s="148"/>
      <c r="J108" s="136"/>
      <c r="K108" s="149"/>
      <c r="L108" s="147"/>
      <c r="M108" s="148"/>
      <c r="N108" s="136"/>
      <c r="O108" s="136"/>
      <c r="P108" s="148"/>
      <c r="Q108" s="148"/>
      <c r="R108" s="136"/>
      <c r="S108" s="136"/>
      <c r="T108" s="148"/>
      <c r="U108" s="148"/>
      <c r="V108" s="136"/>
      <c r="W108" s="42"/>
      <c r="X108" s="149"/>
      <c r="AA108" s="197"/>
      <c r="AB108" s="168"/>
      <c r="AC108" s="198"/>
      <c r="AD108" s="168"/>
      <c r="AE108" s="198"/>
      <c r="AF108" s="199"/>
      <c r="AG108" s="200"/>
      <c r="AH108" s="168"/>
      <c r="AI108" s="198"/>
      <c r="AJ108" s="168"/>
      <c r="AK108" s="198"/>
      <c r="AL108" s="201"/>
      <c r="AM108" s="200"/>
      <c r="AN108" s="168"/>
      <c r="AO108" s="198"/>
      <c r="AP108" s="168"/>
      <c r="AQ108" s="198"/>
      <c r="AR108" s="202"/>
    </row>
    <row r="109" spans="1:44" ht="18.5" thickBot="1" x14ac:dyDescent="0.6">
      <c r="A109" s="66"/>
      <c r="B109" s="147"/>
      <c r="C109" s="167"/>
      <c r="D109" s="148"/>
      <c r="E109" s="148"/>
      <c r="F109" s="148"/>
      <c r="G109" s="148"/>
      <c r="H109" s="136"/>
      <c r="I109" s="148"/>
      <c r="J109" s="136"/>
      <c r="K109" s="149"/>
      <c r="L109" s="147"/>
      <c r="M109" s="148"/>
      <c r="N109" s="136"/>
      <c r="O109" s="136"/>
      <c r="P109" s="148"/>
      <c r="Q109" s="148"/>
      <c r="R109" s="136"/>
      <c r="S109" s="136"/>
      <c r="T109" s="148"/>
      <c r="U109" s="148"/>
      <c r="V109" s="136"/>
      <c r="W109" s="42"/>
      <c r="X109" s="149"/>
      <c r="AA109" s="197"/>
      <c r="AB109" s="168"/>
      <c r="AC109" s="198"/>
      <c r="AD109" s="168"/>
      <c r="AE109" s="198"/>
      <c r="AF109" s="199"/>
      <c r="AG109" s="200"/>
      <c r="AH109" s="168"/>
      <c r="AI109" s="198"/>
      <c r="AJ109" s="168"/>
      <c r="AK109" s="198"/>
      <c r="AL109" s="201"/>
      <c r="AM109" s="200"/>
      <c r="AN109" s="168"/>
      <c r="AO109" s="198"/>
      <c r="AP109" s="168"/>
      <c r="AQ109" s="198"/>
      <c r="AR109" s="202"/>
    </row>
    <row r="113" spans="1:1" x14ac:dyDescent="0.55000000000000004">
      <c r="A113" s="131"/>
    </row>
  </sheetData>
  <mergeCells count="30">
    <mergeCell ref="T5:X6"/>
    <mergeCell ref="P5:S6"/>
    <mergeCell ref="AA6:AB6"/>
    <mergeCell ref="AA5:AF5"/>
    <mergeCell ref="AE6:AF6"/>
    <mergeCell ref="AC6:AD6"/>
    <mergeCell ref="AG5:AL5"/>
    <mergeCell ref="AG6:AH6"/>
    <mergeCell ref="AI6:AJ6"/>
    <mergeCell ref="AK6:AL6"/>
    <mergeCell ref="AM5:AR5"/>
    <mergeCell ref="AM6:AN6"/>
    <mergeCell ref="AO6:AP6"/>
    <mergeCell ref="AQ6:AR6"/>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 ref="J6:J7"/>
  </mergeCells>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04" t="s">
        <v>2</v>
      </c>
      <c r="C4" s="304"/>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04" t="s">
        <v>38</v>
      </c>
      <c r="CI4" s="304"/>
      <c r="CJ4" s="304"/>
      <c r="CK4" s="304"/>
      <c r="CL4" s="304"/>
    </row>
    <row r="5" spans="2:90" x14ac:dyDescent="0.55000000000000004">
      <c r="B5" t="s">
        <v>3</v>
      </c>
      <c r="C5" t="s">
        <v>1</v>
      </c>
      <c r="D5" s="304" t="s">
        <v>4</v>
      </c>
      <c r="E5" s="304"/>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国家衛健委発表に基づく感染状況</vt:lpstr>
      <vt:lpstr>グラフ</vt:lpstr>
      <vt:lpstr>海外輸入症例・無症状病原体保有者</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2020-04-11T05:15:19Z</dcterms:modified>
</cp:coreProperties>
</file>