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624"/>
  <workbookPr defaultThemeVersion="166925"/>
  <mc:AlternateContent xmlns:mc="http://schemas.openxmlformats.org/markup-compatibility/2006">
    <mc:Choice Requires="x15">
      <x15ac:absPath xmlns:x15ac="http://schemas.microsoft.com/office/spreadsheetml/2010/11/ac" url="C:\Users\micke\Desktop\"/>
    </mc:Choice>
  </mc:AlternateContent>
  <xr:revisionPtr revIDLastSave="0" documentId="13_ncr:1_{B763E526-279D-4F7E-877E-6318A6542380}" xr6:coauthVersionLast="45" xr6:coauthVersionMax="45" xr10:uidLastSave="{00000000-0000-0000-0000-000000000000}"/>
  <bookViews>
    <workbookView xWindow="-110" yWindow="-110" windowWidth="19420" windowHeight="10080" xr2:uid="{8C562B5A-20AE-4AE1-ABD9-5959500D20D6}"/>
  </bookViews>
  <sheets>
    <sheet name="国家衛健委発表に基づく感染状況" sheetId="2" r:id="rId1"/>
    <sheet name="香港マカオ台湾の患者・海外輸入症例・無症状病原体保有者" sheetId="5" r:id="rId2"/>
    <sheet name="グラフ" sheetId="3" r:id="rId3"/>
    <sheet name="Sheet1" sheetId="1"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A124" i="2" l="1"/>
  <c r="Z124" i="2"/>
  <c r="X124" i="2"/>
  <c r="W124" i="2"/>
  <c r="P124" i="2"/>
  <c r="O124" i="2"/>
  <c r="M124" i="2"/>
  <c r="AB124" i="2" s="1"/>
  <c r="K124" i="2"/>
  <c r="H124" i="2"/>
  <c r="I124" i="2" s="1"/>
  <c r="M125" i="2" l="1"/>
  <c r="Y124" i="2"/>
  <c r="AT124" i="5" l="1"/>
  <c r="AR124" i="5"/>
  <c r="AP124" i="5"/>
  <c r="AN124" i="5"/>
  <c r="AL124" i="5"/>
  <c r="AJ124" i="5"/>
  <c r="AH124" i="5"/>
  <c r="AF124" i="5"/>
  <c r="AB125" i="2"/>
  <c r="P125" i="2"/>
  <c r="K125" i="2"/>
  <c r="H125" i="2"/>
  <c r="Y125" i="2" s="1"/>
  <c r="BR124" i="5"/>
  <c r="BQ124" i="5"/>
  <c r="BP124" i="5"/>
  <c r="BO124" i="5"/>
  <c r="BN124" i="5"/>
  <c r="BM124" i="5"/>
  <c r="BL124" i="5"/>
  <c r="BK124" i="5"/>
  <c r="BJ124" i="5"/>
  <c r="BI124" i="5"/>
  <c r="BH124" i="5"/>
  <c r="BG124" i="5"/>
  <c r="BC124" i="5"/>
  <c r="BF124" i="5" s="1"/>
  <c r="BB124" i="5"/>
  <c r="BE124" i="5" s="1"/>
  <c r="BA124" i="5"/>
  <c r="BD124" i="5" s="1"/>
  <c r="AY124" i="5"/>
  <c r="AX124" i="5"/>
  <c r="AW124" i="5"/>
  <c r="AD124" i="5"/>
  <c r="AC124" i="5"/>
  <c r="AB124" i="5"/>
  <c r="AA124" i="5"/>
  <c r="Z124" i="5"/>
  <c r="C124" i="5"/>
  <c r="D124" i="5" s="1"/>
  <c r="AA125" i="2"/>
  <c r="Z125" i="2"/>
  <c r="X125" i="2"/>
  <c r="W125" i="2"/>
  <c r="AZ124" i="5" l="1"/>
  <c r="I125" i="2"/>
  <c r="C123" i="5"/>
  <c r="D123" i="5" s="1"/>
  <c r="AT123" i="5" l="1"/>
  <c r="AR123" i="5"/>
  <c r="AP123" i="5"/>
  <c r="AN123" i="5"/>
  <c r="AL123" i="5"/>
  <c r="AJ123" i="5"/>
  <c r="AH123" i="5"/>
  <c r="AF123" i="5"/>
  <c r="AD123" i="5"/>
  <c r="BR123" i="5"/>
  <c r="BQ123" i="5"/>
  <c r="BP123" i="5"/>
  <c r="BO123" i="5"/>
  <c r="BN123" i="5"/>
  <c r="BM123" i="5"/>
  <c r="BL123" i="5"/>
  <c r="BK123" i="5"/>
  <c r="BJ123" i="5"/>
  <c r="BI123" i="5"/>
  <c r="BH123" i="5"/>
  <c r="BG123" i="5"/>
  <c r="BC123" i="5"/>
  <c r="BF123" i="5" s="1"/>
  <c r="BB123" i="5"/>
  <c r="BE123" i="5" s="1"/>
  <c r="BA123" i="5"/>
  <c r="BD123" i="5" s="1"/>
  <c r="AZ123" i="5"/>
  <c r="AY123" i="5"/>
  <c r="AX123" i="5"/>
  <c r="AW123" i="5"/>
  <c r="AC123" i="5"/>
  <c r="AB123" i="5"/>
  <c r="AA123" i="5"/>
  <c r="Z123" i="5"/>
  <c r="P123" i="2" l="1"/>
  <c r="O123" i="2"/>
  <c r="M123" i="2"/>
  <c r="AB123" i="2" s="1"/>
  <c r="K123" i="2"/>
  <c r="AT122" i="5"/>
  <c r="AR122" i="5"/>
  <c r="AP122" i="5"/>
  <c r="AN122" i="5"/>
  <c r="AL122" i="5"/>
  <c r="AJ122" i="5"/>
  <c r="AH122" i="5"/>
  <c r="AF122" i="5"/>
  <c r="C122" i="5"/>
  <c r="D122" i="5" s="1"/>
  <c r="BR122" i="5"/>
  <c r="BQ122" i="5"/>
  <c r="BP122" i="5"/>
  <c r="BO122" i="5"/>
  <c r="BN122" i="5"/>
  <c r="BM122" i="5"/>
  <c r="BL122" i="5"/>
  <c r="BK122" i="5"/>
  <c r="BJ122" i="5"/>
  <c r="BI122" i="5"/>
  <c r="BH122" i="5"/>
  <c r="BG122" i="5"/>
  <c r="BC122" i="5"/>
  <c r="BF122" i="5" s="1"/>
  <c r="BB122" i="5"/>
  <c r="BE122" i="5" s="1"/>
  <c r="AY122" i="5"/>
  <c r="AX122" i="5"/>
  <c r="AW122" i="5"/>
  <c r="BA122" i="5" s="1"/>
  <c r="BD122" i="5" s="1"/>
  <c r="AD122" i="5"/>
  <c r="AC122" i="5"/>
  <c r="AB122" i="5"/>
  <c r="AA122" i="5"/>
  <c r="Z122" i="5"/>
  <c r="AA123" i="2"/>
  <c r="Z123" i="2"/>
  <c r="X123" i="2"/>
  <c r="W123" i="2"/>
  <c r="H123" i="2"/>
  <c r="AZ122" i="5" l="1"/>
  <c r="I123" i="2"/>
  <c r="Y123" i="2"/>
  <c r="AT121" i="5"/>
  <c r="AR121" i="5"/>
  <c r="AN121" i="5"/>
  <c r="AL121" i="5"/>
  <c r="AF121" i="5"/>
  <c r="AP121" i="5"/>
  <c r="AJ121" i="5"/>
  <c r="AH121" i="5"/>
  <c r="P122" i="2"/>
  <c r="O122" i="2"/>
  <c r="C121" i="5"/>
  <c r="AZ121" i="5" s="1"/>
  <c r="BR121" i="5"/>
  <c r="BQ121" i="5"/>
  <c r="BP121" i="5"/>
  <c r="BO121" i="5"/>
  <c r="BN121" i="5"/>
  <c r="BM121" i="5"/>
  <c r="BL121" i="5"/>
  <c r="BK121" i="5"/>
  <c r="BJ121" i="5"/>
  <c r="BI121" i="5"/>
  <c r="BH121" i="5"/>
  <c r="BG121" i="5"/>
  <c r="BC121" i="5"/>
  <c r="BF121" i="5" s="1"/>
  <c r="BB121" i="5"/>
  <c r="BE121" i="5" s="1"/>
  <c r="BA121" i="5"/>
  <c r="BD121" i="5" s="1"/>
  <c r="AY121" i="5"/>
  <c r="AX121" i="5"/>
  <c r="AW121" i="5"/>
  <c r="AD121" i="5"/>
  <c r="AC121" i="5"/>
  <c r="AB121" i="5"/>
  <c r="AA121" i="5"/>
  <c r="Z121" i="5"/>
  <c r="M122" i="2"/>
  <c r="AB122" i="2" s="1"/>
  <c r="K122" i="2"/>
  <c r="H122" i="2"/>
  <c r="Y122" i="2" s="1"/>
  <c r="AA122" i="2"/>
  <c r="Z122" i="2"/>
  <c r="X122" i="2"/>
  <c r="W122" i="2"/>
  <c r="D121" i="5" l="1"/>
  <c r="I122" i="2"/>
  <c r="AB121" i="2"/>
  <c r="AA121" i="2"/>
  <c r="Z121" i="2"/>
  <c r="Y121" i="2"/>
  <c r="X121" i="2"/>
  <c r="W121" i="2"/>
  <c r="P121" i="2"/>
  <c r="O121" i="2"/>
  <c r="M121" i="2"/>
  <c r="K121" i="2"/>
  <c r="H121" i="2"/>
  <c r="C120" i="5"/>
  <c r="AZ120" i="5" s="1"/>
  <c r="AT120" i="5"/>
  <c r="AR120" i="5"/>
  <c r="AP120" i="5"/>
  <c r="AN120" i="5"/>
  <c r="AL120" i="5"/>
  <c r="AJ120" i="5"/>
  <c r="AH120" i="5"/>
  <c r="AF120" i="5"/>
  <c r="AD120" i="5"/>
  <c r="AC120" i="5"/>
  <c r="AB120" i="5"/>
  <c r="AA120" i="5"/>
  <c r="Z120" i="5"/>
  <c r="AW120" i="5" s="1"/>
  <c r="BA120" i="5" s="1"/>
  <c r="BD120" i="5" s="1"/>
  <c r="BR120" i="5"/>
  <c r="BQ120" i="5"/>
  <c r="BP120" i="5"/>
  <c r="BO120" i="5"/>
  <c r="BN120" i="5"/>
  <c r="BM120" i="5"/>
  <c r="BL120" i="5"/>
  <c r="BK120" i="5"/>
  <c r="BJ120" i="5"/>
  <c r="BI120" i="5"/>
  <c r="BH120" i="5"/>
  <c r="BG120" i="5"/>
  <c r="BC120" i="5"/>
  <c r="BB120" i="5"/>
  <c r="AY120" i="5"/>
  <c r="AX120" i="5"/>
  <c r="I121" i="2" l="1"/>
  <c r="D120" i="5"/>
  <c r="P120" i="2"/>
  <c r="O120" i="2"/>
  <c r="M120" i="2"/>
  <c r="AB120" i="2" s="1"/>
  <c r="K120" i="2"/>
  <c r="H120" i="2"/>
  <c r="AT119" i="5"/>
  <c r="AR119" i="5"/>
  <c r="AP119" i="5"/>
  <c r="AN119" i="5"/>
  <c r="AL119" i="5"/>
  <c r="AJ119" i="5"/>
  <c r="AH119" i="5"/>
  <c r="AF119" i="5"/>
  <c r="AA120" i="2"/>
  <c r="Z120" i="2"/>
  <c r="X120" i="2"/>
  <c r="W120" i="2"/>
  <c r="BR119" i="5"/>
  <c r="BQ119" i="5"/>
  <c r="BP119" i="5"/>
  <c r="BO119" i="5"/>
  <c r="BN119" i="5"/>
  <c r="BM119" i="5"/>
  <c r="BL119" i="5"/>
  <c r="BK119" i="5"/>
  <c r="BJ119" i="5"/>
  <c r="BI119" i="5"/>
  <c r="BH119" i="5"/>
  <c r="BG119" i="5"/>
  <c r="BC119" i="5"/>
  <c r="BB119" i="5"/>
  <c r="AY119" i="5"/>
  <c r="AX119" i="5"/>
  <c r="AD119" i="5"/>
  <c r="AC119" i="5"/>
  <c r="AB119" i="5"/>
  <c r="AA119" i="5"/>
  <c r="Z119" i="5"/>
  <c r="AW119" i="5" s="1"/>
  <c r="BA119" i="5" s="1"/>
  <c r="BD119" i="5" s="1"/>
  <c r="I120" i="2" l="1"/>
  <c r="Y120" i="2"/>
  <c r="P119" i="2"/>
  <c r="O119" i="2"/>
  <c r="M119" i="2"/>
  <c r="AB119" i="2" s="1"/>
  <c r="K119" i="2"/>
  <c r="H119" i="2"/>
  <c r="AT118" i="5"/>
  <c r="AP118" i="5"/>
  <c r="AR118" i="5"/>
  <c r="AL118" i="5"/>
  <c r="AJ118" i="5"/>
  <c r="AN118" i="5"/>
  <c r="AF118" i="5"/>
  <c r="AH118" i="5"/>
  <c r="BR118" i="5"/>
  <c r="BQ118" i="5"/>
  <c r="BP118" i="5"/>
  <c r="BO118" i="5"/>
  <c r="BN118" i="5"/>
  <c r="BM118" i="5"/>
  <c r="BL118" i="5"/>
  <c r="BK118" i="5"/>
  <c r="BJ118" i="5"/>
  <c r="BI118" i="5"/>
  <c r="BH118" i="5"/>
  <c r="BG118" i="5"/>
  <c r="BC118" i="5"/>
  <c r="BB118" i="5"/>
  <c r="AY118" i="5"/>
  <c r="AX118" i="5"/>
  <c r="AW118" i="5"/>
  <c r="BA118" i="5" s="1"/>
  <c r="BD118" i="5" s="1"/>
  <c r="AD118" i="5"/>
  <c r="AC118" i="5"/>
  <c r="AB118" i="5"/>
  <c r="AA118" i="5"/>
  <c r="Z118" i="5"/>
  <c r="AA119" i="2"/>
  <c r="Z119" i="2"/>
  <c r="X119" i="2"/>
  <c r="W119" i="2"/>
  <c r="I119" i="2" l="1"/>
  <c r="Y119" i="2"/>
  <c r="AT117" i="5"/>
  <c r="AR117" i="5"/>
  <c r="AP117" i="5"/>
  <c r="AN117" i="5"/>
  <c r="AL117" i="5"/>
  <c r="AJ117" i="5"/>
  <c r="AH117" i="5"/>
  <c r="AF117" i="5"/>
  <c r="AB118" i="2" l="1"/>
  <c r="AA118" i="2"/>
  <c r="Z118" i="2"/>
  <c r="Y118" i="2"/>
  <c r="X118" i="2"/>
  <c r="W118" i="2"/>
  <c r="AB117" i="2"/>
  <c r="AA117" i="2"/>
  <c r="Z117" i="2"/>
  <c r="Y117" i="2"/>
  <c r="X117" i="2"/>
  <c r="W117" i="2"/>
  <c r="AB116" i="2"/>
  <c r="AA116" i="2"/>
  <c r="Z116" i="2"/>
  <c r="Y116" i="2"/>
  <c r="X116" i="2"/>
  <c r="W116" i="2"/>
  <c r="P118" i="2"/>
  <c r="O118" i="2"/>
  <c r="K118" i="2"/>
  <c r="M118" i="2"/>
  <c r="H118" i="2"/>
  <c r="BR117" i="5"/>
  <c r="BQ117" i="5"/>
  <c r="BP117" i="5"/>
  <c r="BO117" i="5"/>
  <c r="BN117" i="5"/>
  <c r="BM117" i="5"/>
  <c r="BL117" i="5"/>
  <c r="BK117" i="5"/>
  <c r="BJ117" i="5"/>
  <c r="BI117" i="5"/>
  <c r="BH117" i="5"/>
  <c r="BG117" i="5"/>
  <c r="BC117" i="5"/>
  <c r="BB117" i="5"/>
  <c r="AX117" i="5"/>
  <c r="AD117" i="5"/>
  <c r="AC117" i="5"/>
  <c r="AB117" i="5"/>
  <c r="AA117" i="5"/>
  <c r="Z117" i="5"/>
  <c r="AW117" i="5" s="1"/>
  <c r="BA117" i="5" s="1"/>
  <c r="BD117" i="5" s="1"/>
  <c r="AY117" i="5"/>
  <c r="I118" i="2" l="1"/>
  <c r="P117" i="2"/>
  <c r="O117" i="2"/>
  <c r="M117" i="2"/>
  <c r="K117" i="2"/>
  <c r="H117" i="2"/>
  <c r="AT116" i="5"/>
  <c r="AP116" i="5"/>
  <c r="AR116" i="5"/>
  <c r="AN116" i="5"/>
  <c r="AJ116" i="5"/>
  <c r="AL116" i="5"/>
  <c r="AH116" i="5"/>
  <c r="AF116" i="5"/>
  <c r="AD116" i="5"/>
  <c r="AC116" i="5"/>
  <c r="AB116" i="5"/>
  <c r="AA116" i="5"/>
  <c r="Z116" i="5"/>
  <c r="AW116" i="5" s="1"/>
  <c r="BA116" i="5" s="1"/>
  <c r="BD116" i="5" s="1"/>
  <c r="BR116" i="5"/>
  <c r="BQ116" i="5"/>
  <c r="BP116" i="5"/>
  <c r="BO116" i="5"/>
  <c r="BN116" i="5"/>
  <c r="BM116" i="5"/>
  <c r="BL116" i="5"/>
  <c r="BK116" i="5"/>
  <c r="BJ116" i="5"/>
  <c r="BI116" i="5"/>
  <c r="BH116" i="5"/>
  <c r="BG116" i="5"/>
  <c r="BC116" i="5"/>
  <c r="BB116" i="5"/>
  <c r="AY116" i="5"/>
  <c r="AX116" i="5"/>
  <c r="I117" i="2" l="1"/>
  <c r="AT115" i="5"/>
  <c r="AR115" i="5"/>
  <c r="AP115" i="5"/>
  <c r="AN115" i="5"/>
  <c r="AL115" i="5"/>
  <c r="AJ115" i="5"/>
  <c r="AH115" i="5"/>
  <c r="AF115" i="5"/>
  <c r="I116" i="2"/>
  <c r="P116" i="2"/>
  <c r="H116" i="2"/>
  <c r="O116" i="2"/>
  <c r="M116" i="2"/>
  <c r="K116" i="2"/>
  <c r="BR115" i="5"/>
  <c r="BQ115" i="5"/>
  <c r="BP115" i="5"/>
  <c r="BO115" i="5"/>
  <c r="BN115" i="5"/>
  <c r="BM115" i="5"/>
  <c r="BL115" i="5"/>
  <c r="BK115" i="5"/>
  <c r="BJ115" i="5"/>
  <c r="BI115" i="5"/>
  <c r="BH115" i="5"/>
  <c r="BG115" i="5"/>
  <c r="BC115" i="5"/>
  <c r="BB115" i="5"/>
  <c r="AY115" i="5"/>
  <c r="AX115" i="5"/>
  <c r="AD115" i="5"/>
  <c r="AC115" i="5"/>
  <c r="AB115" i="5"/>
  <c r="AA115" i="5"/>
  <c r="Z115" i="5"/>
  <c r="AW115" i="5" s="1"/>
  <c r="BA115" i="5" s="1"/>
  <c r="BD115" i="5" s="1"/>
  <c r="H115" i="2" l="1"/>
  <c r="Y115" i="2" l="1"/>
  <c r="O115" i="2"/>
  <c r="M115" i="2"/>
  <c r="P115" i="2"/>
  <c r="K115" i="2"/>
  <c r="AT114" i="5"/>
  <c r="AR114" i="5"/>
  <c r="AP114" i="5"/>
  <c r="AN114" i="5"/>
  <c r="AL114" i="5"/>
  <c r="AJ114" i="5"/>
  <c r="AH114" i="5"/>
  <c r="AF114" i="5"/>
  <c r="AD114" i="5"/>
  <c r="BR114" i="5"/>
  <c r="BQ114" i="5"/>
  <c r="BP114" i="5"/>
  <c r="BO114" i="5"/>
  <c r="BN114" i="5"/>
  <c r="BM114" i="5"/>
  <c r="BL114" i="5"/>
  <c r="BK114" i="5"/>
  <c r="BJ114" i="5"/>
  <c r="BI114" i="5"/>
  <c r="BH114" i="5"/>
  <c r="BG114" i="5"/>
  <c r="BC114" i="5"/>
  <c r="BB114" i="5"/>
  <c r="AY114" i="5"/>
  <c r="AX114" i="5"/>
  <c r="AW114" i="5"/>
  <c r="BA114" i="5" s="1"/>
  <c r="BD114" i="5" s="1"/>
  <c r="AC114" i="5"/>
  <c r="AB114" i="5"/>
  <c r="AA114" i="5"/>
  <c r="Z114" i="5"/>
  <c r="AA115" i="2"/>
  <c r="Z115" i="2"/>
  <c r="X115" i="2"/>
  <c r="AB114" i="2"/>
  <c r="AA114" i="2"/>
  <c r="Z114" i="2"/>
  <c r="Y114" i="2"/>
  <c r="X114" i="2"/>
  <c r="W115" i="2"/>
  <c r="W114" i="2"/>
  <c r="I115" i="2" l="1"/>
  <c r="AB115" i="2"/>
  <c r="AR113" i="5"/>
  <c r="AT113" i="5"/>
  <c r="AP113" i="5"/>
  <c r="AN113" i="5"/>
  <c r="AL113" i="5"/>
  <c r="AJ113" i="5"/>
  <c r="AD113" i="5"/>
  <c r="AF113" i="5"/>
  <c r="AH113" i="5"/>
  <c r="BR113" i="5"/>
  <c r="BQ113" i="5"/>
  <c r="BP113" i="5"/>
  <c r="BO113" i="5"/>
  <c r="BN113" i="5"/>
  <c r="BM113" i="5"/>
  <c r="BL113" i="5"/>
  <c r="BK113" i="5"/>
  <c r="BJ113" i="5"/>
  <c r="BI113" i="5"/>
  <c r="BH113" i="5"/>
  <c r="BG113" i="5"/>
  <c r="BC113" i="5"/>
  <c r="BB113" i="5"/>
  <c r="AY113" i="5"/>
  <c r="AX113" i="5"/>
  <c r="AW113" i="5"/>
  <c r="BA113" i="5" s="1"/>
  <c r="BD113" i="5" s="1"/>
  <c r="AC113" i="5"/>
  <c r="AB113" i="5"/>
  <c r="AA113" i="5"/>
  <c r="Z113" i="5"/>
  <c r="P114" i="2"/>
  <c r="O114" i="2"/>
  <c r="M114" i="2"/>
  <c r="K114" i="2"/>
  <c r="H114" i="2"/>
  <c r="I114" i="2" l="1"/>
  <c r="BR111" i="5"/>
  <c r="BQ111" i="5"/>
  <c r="BR110" i="5"/>
  <c r="BQ110" i="5"/>
  <c r="BR109" i="5"/>
  <c r="BQ109" i="5"/>
  <c r="BR108" i="5"/>
  <c r="BQ108" i="5"/>
  <c r="BR107" i="5"/>
  <c r="BQ107" i="5"/>
  <c r="BR106" i="5"/>
  <c r="BQ106" i="5"/>
  <c r="BR105" i="5"/>
  <c r="BQ105" i="5"/>
  <c r="BR104" i="5"/>
  <c r="BQ104" i="5"/>
  <c r="BR103" i="5"/>
  <c r="BQ103" i="5"/>
  <c r="BR102" i="5"/>
  <c r="BQ102" i="5"/>
  <c r="BR101" i="5"/>
  <c r="BQ101" i="5"/>
  <c r="BR100" i="5"/>
  <c r="BQ100" i="5"/>
  <c r="BR99" i="5"/>
  <c r="BQ99" i="5"/>
  <c r="BR98" i="5"/>
  <c r="BQ98" i="5"/>
  <c r="BR97" i="5"/>
  <c r="BQ97" i="5"/>
  <c r="BR96" i="5"/>
  <c r="BQ96" i="5"/>
  <c r="BR95" i="5"/>
  <c r="BQ95" i="5"/>
  <c r="BR94" i="5"/>
  <c r="BQ94" i="5"/>
  <c r="BR93" i="5"/>
  <c r="BQ93" i="5"/>
  <c r="BR92" i="5"/>
  <c r="BQ92" i="5"/>
  <c r="BR91" i="5"/>
  <c r="BQ91" i="5"/>
  <c r="BR90" i="5"/>
  <c r="BQ90" i="5"/>
  <c r="BR89" i="5"/>
  <c r="BQ89" i="5"/>
  <c r="BR88" i="5"/>
  <c r="BQ88" i="5"/>
  <c r="BR87" i="5"/>
  <c r="BQ87" i="5"/>
  <c r="BR86" i="5"/>
  <c r="BQ86" i="5"/>
  <c r="BR85" i="5"/>
  <c r="BQ85" i="5"/>
  <c r="BR84" i="5"/>
  <c r="BQ84" i="5"/>
  <c r="BR83" i="5"/>
  <c r="BQ83" i="5"/>
  <c r="BR82" i="5"/>
  <c r="BQ82" i="5"/>
  <c r="BR81" i="5"/>
  <c r="BQ81" i="5"/>
  <c r="BR80" i="5"/>
  <c r="BQ80" i="5"/>
  <c r="BR79" i="5"/>
  <c r="BQ79" i="5"/>
  <c r="BR78" i="5"/>
  <c r="BQ78" i="5"/>
  <c r="BR77" i="5"/>
  <c r="BQ77" i="5"/>
  <c r="BR76" i="5"/>
  <c r="BQ76" i="5"/>
  <c r="BR75" i="5"/>
  <c r="BQ75" i="5"/>
  <c r="BR74" i="5"/>
  <c r="BQ74" i="5"/>
  <c r="BR73" i="5"/>
  <c r="BQ73" i="5"/>
  <c r="BR72" i="5"/>
  <c r="BQ72" i="5"/>
  <c r="BR71" i="5"/>
  <c r="BQ71" i="5"/>
  <c r="BR70" i="5"/>
  <c r="BQ70" i="5"/>
  <c r="BR69" i="5"/>
  <c r="BQ69" i="5"/>
  <c r="BR68" i="5"/>
  <c r="BQ68" i="5"/>
  <c r="BR67" i="5"/>
  <c r="BQ67" i="5"/>
  <c r="BR66" i="5"/>
  <c r="BQ66" i="5"/>
  <c r="BR65" i="5"/>
  <c r="BQ65" i="5"/>
  <c r="BR64" i="5"/>
  <c r="BQ64" i="5"/>
  <c r="BR63" i="5"/>
  <c r="BQ63" i="5"/>
  <c r="BR62" i="5"/>
  <c r="BQ62" i="5"/>
  <c r="BR61" i="5"/>
  <c r="BQ61" i="5"/>
  <c r="BR60" i="5"/>
  <c r="BQ60" i="5"/>
  <c r="BR59" i="5"/>
  <c r="BQ59" i="5"/>
  <c r="BR58" i="5"/>
  <c r="BQ58" i="5"/>
  <c r="BR57" i="5"/>
  <c r="BQ57" i="5"/>
  <c r="BR56" i="5"/>
  <c r="BQ56" i="5"/>
  <c r="BR55" i="5"/>
  <c r="BQ55" i="5"/>
  <c r="BR54" i="5"/>
  <c r="BQ54" i="5"/>
  <c r="BR53" i="5"/>
  <c r="BQ53" i="5"/>
  <c r="BR52" i="5"/>
  <c r="BQ52" i="5"/>
  <c r="BR51" i="5"/>
  <c r="BQ51" i="5"/>
  <c r="BR50" i="5"/>
  <c r="BQ50" i="5"/>
  <c r="BR49" i="5"/>
  <c r="BQ49" i="5"/>
  <c r="BR48" i="5"/>
  <c r="BQ48" i="5"/>
  <c r="BR47" i="5"/>
  <c r="BQ47" i="5"/>
  <c r="BR46" i="5"/>
  <c r="BQ46" i="5"/>
  <c r="BR45" i="5"/>
  <c r="BQ45" i="5"/>
  <c r="BR44" i="5"/>
  <c r="BQ44" i="5"/>
  <c r="BR43" i="5"/>
  <c r="BQ43" i="5"/>
  <c r="BR42" i="5"/>
  <c r="BQ42" i="5"/>
  <c r="BR41" i="5"/>
  <c r="BQ41" i="5"/>
  <c r="BR40" i="5"/>
  <c r="BQ40" i="5"/>
  <c r="BR39" i="5"/>
  <c r="BQ39" i="5"/>
  <c r="BR38" i="5"/>
  <c r="BQ38" i="5"/>
  <c r="BR37" i="5"/>
  <c r="BQ37" i="5"/>
  <c r="BR36" i="5"/>
  <c r="BQ36" i="5"/>
  <c r="BR35" i="5"/>
  <c r="BQ35" i="5"/>
  <c r="BR34" i="5"/>
  <c r="BQ34" i="5"/>
  <c r="BR33" i="5"/>
  <c r="BQ33" i="5"/>
  <c r="BR32" i="5"/>
  <c r="BQ32" i="5"/>
  <c r="BR31" i="5"/>
  <c r="BQ31" i="5"/>
  <c r="BR30" i="5"/>
  <c r="BQ30" i="5"/>
  <c r="BR29" i="5"/>
  <c r="BQ29" i="5"/>
  <c r="BQ112" i="5"/>
  <c r="BR112" i="5"/>
  <c r="BP112" i="5"/>
  <c r="BO112" i="5"/>
  <c r="BN112" i="5"/>
  <c r="BM112" i="5"/>
  <c r="BL112" i="5"/>
  <c r="BK112" i="5"/>
  <c r="BJ112" i="5"/>
  <c r="BI112" i="5"/>
  <c r="BH112" i="5"/>
  <c r="BG112" i="5"/>
  <c r="BP111" i="5"/>
  <c r="BO111" i="5"/>
  <c r="BN111" i="5"/>
  <c r="BM111" i="5"/>
  <c r="BL111" i="5"/>
  <c r="BK111" i="5"/>
  <c r="BJ111" i="5"/>
  <c r="BI111" i="5"/>
  <c r="BH111" i="5"/>
  <c r="BG111" i="5"/>
  <c r="BP110" i="5"/>
  <c r="BO110" i="5"/>
  <c r="BN110" i="5"/>
  <c r="BM110" i="5"/>
  <c r="BL110" i="5"/>
  <c r="BK110" i="5"/>
  <c r="BJ110" i="5"/>
  <c r="BI110" i="5"/>
  <c r="BH110" i="5"/>
  <c r="BG110" i="5"/>
  <c r="BP109" i="5"/>
  <c r="BO109" i="5"/>
  <c r="BN109" i="5"/>
  <c r="BM109" i="5"/>
  <c r="BL109" i="5"/>
  <c r="BK109" i="5"/>
  <c r="BJ109" i="5"/>
  <c r="BI109" i="5"/>
  <c r="BH109" i="5"/>
  <c r="BG109" i="5"/>
  <c r="BP108" i="5"/>
  <c r="BO108" i="5"/>
  <c r="BN108" i="5"/>
  <c r="BM108" i="5"/>
  <c r="BL108" i="5"/>
  <c r="BK108" i="5"/>
  <c r="BJ108" i="5"/>
  <c r="BI108" i="5"/>
  <c r="BH108" i="5"/>
  <c r="BG108" i="5"/>
  <c r="BP107" i="5"/>
  <c r="BO107" i="5"/>
  <c r="BN107" i="5"/>
  <c r="BM107" i="5"/>
  <c r="BL107" i="5"/>
  <c r="BK107" i="5"/>
  <c r="BJ107" i="5"/>
  <c r="BI107" i="5"/>
  <c r="BH107" i="5"/>
  <c r="BG107" i="5"/>
  <c r="BP106" i="5"/>
  <c r="BO106" i="5"/>
  <c r="BN106" i="5"/>
  <c r="BM106" i="5"/>
  <c r="BL106" i="5"/>
  <c r="BK106" i="5"/>
  <c r="BJ106" i="5"/>
  <c r="BI106" i="5"/>
  <c r="BH106" i="5"/>
  <c r="BG106" i="5"/>
  <c r="BP105" i="5"/>
  <c r="BO105" i="5"/>
  <c r="BN105" i="5"/>
  <c r="BM105" i="5"/>
  <c r="BL105" i="5"/>
  <c r="BK105" i="5"/>
  <c r="BJ105" i="5"/>
  <c r="BI105" i="5"/>
  <c r="BH105" i="5"/>
  <c r="BG105" i="5"/>
  <c r="BP104" i="5"/>
  <c r="BO104" i="5"/>
  <c r="BN104" i="5"/>
  <c r="BM104" i="5"/>
  <c r="BL104" i="5"/>
  <c r="BK104" i="5"/>
  <c r="BJ104" i="5"/>
  <c r="BI104" i="5"/>
  <c r="BH104" i="5"/>
  <c r="BG104" i="5"/>
  <c r="BP103" i="5"/>
  <c r="BO103" i="5"/>
  <c r="BN103" i="5"/>
  <c r="BM103" i="5"/>
  <c r="BL103" i="5"/>
  <c r="BK103" i="5"/>
  <c r="BJ103" i="5"/>
  <c r="BI103" i="5"/>
  <c r="BH103" i="5"/>
  <c r="BG103" i="5"/>
  <c r="BP102" i="5"/>
  <c r="BO102" i="5"/>
  <c r="BN102" i="5"/>
  <c r="BM102" i="5"/>
  <c r="BL102" i="5"/>
  <c r="BK102" i="5"/>
  <c r="BJ102" i="5"/>
  <c r="BI102" i="5"/>
  <c r="BH102" i="5"/>
  <c r="BG102" i="5"/>
  <c r="BP101" i="5"/>
  <c r="BO101" i="5"/>
  <c r="BN101" i="5"/>
  <c r="BM101" i="5"/>
  <c r="BL101" i="5"/>
  <c r="BK101" i="5"/>
  <c r="BJ101" i="5"/>
  <c r="BI101" i="5"/>
  <c r="BH101" i="5"/>
  <c r="BG101" i="5"/>
  <c r="BP100" i="5"/>
  <c r="BO100" i="5"/>
  <c r="BN100" i="5"/>
  <c r="BM100" i="5"/>
  <c r="BL100" i="5"/>
  <c r="BK100" i="5"/>
  <c r="BJ100" i="5"/>
  <c r="BI100" i="5"/>
  <c r="BH100" i="5"/>
  <c r="BG100" i="5"/>
  <c r="BP99" i="5"/>
  <c r="BO99" i="5"/>
  <c r="BN99" i="5"/>
  <c r="BM99" i="5"/>
  <c r="BL99" i="5"/>
  <c r="BK99" i="5"/>
  <c r="BJ99" i="5"/>
  <c r="BI99" i="5"/>
  <c r="BH99" i="5"/>
  <c r="BG99" i="5"/>
  <c r="BP98" i="5"/>
  <c r="BO98" i="5"/>
  <c r="BN98" i="5"/>
  <c r="BM98" i="5"/>
  <c r="BL98" i="5"/>
  <c r="BK98" i="5"/>
  <c r="BJ98" i="5"/>
  <c r="BI98" i="5"/>
  <c r="BH98" i="5"/>
  <c r="BG98" i="5"/>
  <c r="BP97" i="5"/>
  <c r="BO97" i="5"/>
  <c r="BN97" i="5"/>
  <c r="BM97" i="5"/>
  <c r="BL97" i="5"/>
  <c r="BK97" i="5"/>
  <c r="BJ97" i="5"/>
  <c r="BI97" i="5"/>
  <c r="BH97" i="5"/>
  <c r="BG97" i="5"/>
  <c r="BP96" i="5"/>
  <c r="BO96" i="5"/>
  <c r="BN96" i="5"/>
  <c r="BM96" i="5"/>
  <c r="BL96" i="5"/>
  <c r="BK96" i="5"/>
  <c r="BJ96" i="5"/>
  <c r="BI96" i="5"/>
  <c r="BH96" i="5"/>
  <c r="BG96" i="5"/>
  <c r="BP95" i="5"/>
  <c r="BO95" i="5"/>
  <c r="BN95" i="5"/>
  <c r="BM95" i="5"/>
  <c r="BL95" i="5"/>
  <c r="BK95" i="5"/>
  <c r="BJ95" i="5"/>
  <c r="BI95" i="5"/>
  <c r="BH95" i="5"/>
  <c r="BG95" i="5"/>
  <c r="BP94" i="5"/>
  <c r="BO94" i="5"/>
  <c r="BN94" i="5"/>
  <c r="BM94" i="5"/>
  <c r="BL94" i="5"/>
  <c r="BK94" i="5"/>
  <c r="BJ94" i="5"/>
  <c r="BI94" i="5"/>
  <c r="BH94" i="5"/>
  <c r="BG94" i="5"/>
  <c r="BP93" i="5"/>
  <c r="BO93" i="5"/>
  <c r="BN93" i="5"/>
  <c r="BM93" i="5"/>
  <c r="BL93" i="5"/>
  <c r="BK93" i="5"/>
  <c r="BJ93" i="5"/>
  <c r="BI93" i="5"/>
  <c r="BH93" i="5"/>
  <c r="BG93" i="5"/>
  <c r="BP92" i="5"/>
  <c r="BO92" i="5"/>
  <c r="BN92" i="5"/>
  <c r="BM92" i="5"/>
  <c r="BL92" i="5"/>
  <c r="BK92" i="5"/>
  <c r="BJ92" i="5"/>
  <c r="BI92" i="5"/>
  <c r="BH92" i="5"/>
  <c r="BG92" i="5"/>
  <c r="BP91" i="5"/>
  <c r="BO91" i="5"/>
  <c r="BN91" i="5"/>
  <c r="BM91" i="5"/>
  <c r="BL91" i="5"/>
  <c r="BK91" i="5"/>
  <c r="BJ91" i="5"/>
  <c r="BI91" i="5"/>
  <c r="BH91" i="5"/>
  <c r="BG91" i="5"/>
  <c r="BP90" i="5"/>
  <c r="BO90" i="5"/>
  <c r="BN90" i="5"/>
  <c r="BM90" i="5"/>
  <c r="BL90" i="5"/>
  <c r="BK90" i="5"/>
  <c r="BJ90" i="5"/>
  <c r="BI90" i="5"/>
  <c r="BH90" i="5"/>
  <c r="BG90" i="5"/>
  <c r="BP89" i="5"/>
  <c r="BO89" i="5"/>
  <c r="BN89" i="5"/>
  <c r="BM89" i="5"/>
  <c r="BL89" i="5"/>
  <c r="BK89" i="5"/>
  <c r="BJ89" i="5"/>
  <c r="BI89" i="5"/>
  <c r="BH89" i="5"/>
  <c r="BG89" i="5"/>
  <c r="BP88" i="5"/>
  <c r="BO88" i="5"/>
  <c r="BN88" i="5"/>
  <c r="BM88" i="5"/>
  <c r="BL88" i="5"/>
  <c r="BK88" i="5"/>
  <c r="BJ88" i="5"/>
  <c r="BI88" i="5"/>
  <c r="BH88" i="5"/>
  <c r="BG88" i="5"/>
  <c r="BP87" i="5"/>
  <c r="BO87" i="5"/>
  <c r="BN87" i="5"/>
  <c r="BM87" i="5"/>
  <c r="BL87" i="5"/>
  <c r="BK87" i="5"/>
  <c r="BJ87" i="5"/>
  <c r="BI87" i="5"/>
  <c r="BH87" i="5"/>
  <c r="BG87" i="5"/>
  <c r="BP86" i="5"/>
  <c r="BO86" i="5"/>
  <c r="BN86" i="5"/>
  <c r="BM86" i="5"/>
  <c r="BL86" i="5"/>
  <c r="BK86" i="5"/>
  <c r="BJ86" i="5"/>
  <c r="BI86" i="5"/>
  <c r="BH86" i="5"/>
  <c r="BG86" i="5"/>
  <c r="BP85" i="5"/>
  <c r="BO85" i="5"/>
  <c r="BN85" i="5"/>
  <c r="BM85" i="5"/>
  <c r="BL85" i="5"/>
  <c r="BK85" i="5"/>
  <c r="BJ85" i="5"/>
  <c r="BI85" i="5"/>
  <c r="BH85" i="5"/>
  <c r="BG85" i="5"/>
  <c r="BP84" i="5"/>
  <c r="BO84" i="5"/>
  <c r="BN84" i="5"/>
  <c r="BM84" i="5"/>
  <c r="BL84" i="5"/>
  <c r="BK84" i="5"/>
  <c r="BJ84" i="5"/>
  <c r="BI84" i="5"/>
  <c r="BH84" i="5"/>
  <c r="BG84" i="5"/>
  <c r="BP83" i="5"/>
  <c r="BO83" i="5"/>
  <c r="BN83" i="5"/>
  <c r="BM83" i="5"/>
  <c r="BL83" i="5"/>
  <c r="BK83" i="5"/>
  <c r="BJ83" i="5"/>
  <c r="BI83" i="5"/>
  <c r="BH83" i="5"/>
  <c r="BG83" i="5"/>
  <c r="BP82" i="5"/>
  <c r="BO82" i="5"/>
  <c r="BN82" i="5"/>
  <c r="BM82" i="5"/>
  <c r="BL82" i="5"/>
  <c r="BK82" i="5"/>
  <c r="BJ82" i="5"/>
  <c r="BI82" i="5"/>
  <c r="BH82" i="5"/>
  <c r="BG82" i="5"/>
  <c r="BP81" i="5"/>
  <c r="BO81" i="5"/>
  <c r="BN81" i="5"/>
  <c r="BM81" i="5"/>
  <c r="BL81" i="5"/>
  <c r="BK81" i="5"/>
  <c r="BJ81" i="5"/>
  <c r="BI81" i="5"/>
  <c r="BH81" i="5"/>
  <c r="BG81" i="5"/>
  <c r="BP80" i="5"/>
  <c r="BO80" i="5"/>
  <c r="BN80" i="5"/>
  <c r="BM80" i="5"/>
  <c r="BL80" i="5"/>
  <c r="BK80" i="5"/>
  <c r="BJ80" i="5"/>
  <c r="BI80" i="5"/>
  <c r="BH80" i="5"/>
  <c r="BG80" i="5"/>
  <c r="BP79" i="5"/>
  <c r="BO79" i="5"/>
  <c r="BN79" i="5"/>
  <c r="BM79" i="5"/>
  <c r="BL79" i="5"/>
  <c r="BK79" i="5"/>
  <c r="BJ79" i="5"/>
  <c r="BI79" i="5"/>
  <c r="BH79" i="5"/>
  <c r="BG79" i="5"/>
  <c r="BP78" i="5"/>
  <c r="BO78" i="5"/>
  <c r="BN78" i="5"/>
  <c r="BM78" i="5"/>
  <c r="BL78" i="5"/>
  <c r="BK78" i="5"/>
  <c r="BJ78" i="5"/>
  <c r="BI78" i="5"/>
  <c r="BH78" i="5"/>
  <c r="BG78" i="5"/>
  <c r="BP77" i="5"/>
  <c r="BO77" i="5"/>
  <c r="BN77" i="5"/>
  <c r="BM77" i="5"/>
  <c r="BL77" i="5"/>
  <c r="BK77" i="5"/>
  <c r="BJ77" i="5"/>
  <c r="BI77" i="5"/>
  <c r="BH77" i="5"/>
  <c r="BG77" i="5"/>
  <c r="BP76" i="5"/>
  <c r="BO76" i="5"/>
  <c r="BN76" i="5"/>
  <c r="BM76" i="5"/>
  <c r="BL76" i="5"/>
  <c r="BK76" i="5"/>
  <c r="BJ76" i="5"/>
  <c r="BI76" i="5"/>
  <c r="BH76" i="5"/>
  <c r="BG76" i="5"/>
  <c r="BP75" i="5"/>
  <c r="BO75" i="5"/>
  <c r="BN75" i="5"/>
  <c r="BM75" i="5"/>
  <c r="BL75" i="5"/>
  <c r="BK75" i="5"/>
  <c r="BJ75" i="5"/>
  <c r="BI75" i="5"/>
  <c r="BH75" i="5"/>
  <c r="BG75" i="5"/>
  <c r="BP74" i="5"/>
  <c r="BO74" i="5"/>
  <c r="BN74" i="5"/>
  <c r="BM74" i="5"/>
  <c r="BL74" i="5"/>
  <c r="BK74" i="5"/>
  <c r="BJ74" i="5"/>
  <c r="BI74" i="5"/>
  <c r="BH74" i="5"/>
  <c r="BG74" i="5"/>
  <c r="BP73" i="5"/>
  <c r="BO73" i="5"/>
  <c r="BN73" i="5"/>
  <c r="BM73" i="5"/>
  <c r="BL73" i="5"/>
  <c r="BK73" i="5"/>
  <c r="BJ73" i="5"/>
  <c r="BI73" i="5"/>
  <c r="BH73" i="5"/>
  <c r="BG73" i="5"/>
  <c r="BP72" i="5"/>
  <c r="BO72" i="5"/>
  <c r="BN72" i="5"/>
  <c r="BM72" i="5"/>
  <c r="BL72" i="5"/>
  <c r="BK72" i="5"/>
  <c r="BJ72" i="5"/>
  <c r="BI72" i="5"/>
  <c r="BH72" i="5"/>
  <c r="BG72" i="5"/>
  <c r="BP71" i="5"/>
  <c r="BO71" i="5"/>
  <c r="BN71" i="5"/>
  <c r="BM71" i="5"/>
  <c r="BL71" i="5"/>
  <c r="BK71" i="5"/>
  <c r="BJ71" i="5"/>
  <c r="BI71" i="5"/>
  <c r="BH71" i="5"/>
  <c r="BG71" i="5"/>
  <c r="BP70" i="5"/>
  <c r="BO70" i="5"/>
  <c r="BN70" i="5"/>
  <c r="BM70" i="5"/>
  <c r="BL70" i="5"/>
  <c r="BK70" i="5"/>
  <c r="BJ70" i="5"/>
  <c r="BI70" i="5"/>
  <c r="BH70" i="5"/>
  <c r="BG70" i="5"/>
  <c r="BP69" i="5"/>
  <c r="BO69" i="5"/>
  <c r="BN69" i="5"/>
  <c r="BM69" i="5"/>
  <c r="BL69" i="5"/>
  <c r="BK69" i="5"/>
  <c r="BJ69" i="5"/>
  <c r="BI69" i="5"/>
  <c r="BH69" i="5"/>
  <c r="BG69" i="5"/>
  <c r="BP68" i="5"/>
  <c r="BO68" i="5"/>
  <c r="BN68" i="5"/>
  <c r="BM68" i="5"/>
  <c r="BL68" i="5"/>
  <c r="BK68" i="5"/>
  <c r="BJ68" i="5"/>
  <c r="BI68" i="5"/>
  <c r="BH68" i="5"/>
  <c r="BG68" i="5"/>
  <c r="BP67" i="5"/>
  <c r="BO67" i="5"/>
  <c r="BN67" i="5"/>
  <c r="BM67" i="5"/>
  <c r="BL67" i="5"/>
  <c r="BK67" i="5"/>
  <c r="BJ67" i="5"/>
  <c r="BI67" i="5"/>
  <c r="BH67" i="5"/>
  <c r="BG67" i="5"/>
  <c r="BP66" i="5"/>
  <c r="BO66" i="5"/>
  <c r="BN66" i="5"/>
  <c r="BM66" i="5"/>
  <c r="BL66" i="5"/>
  <c r="BK66" i="5"/>
  <c r="BJ66" i="5"/>
  <c r="BI66" i="5"/>
  <c r="BH66" i="5"/>
  <c r="BG66" i="5"/>
  <c r="BP65" i="5"/>
  <c r="BO65" i="5"/>
  <c r="BN65" i="5"/>
  <c r="BM65" i="5"/>
  <c r="BL65" i="5"/>
  <c r="BK65" i="5"/>
  <c r="BJ65" i="5"/>
  <c r="BI65" i="5"/>
  <c r="BH65" i="5"/>
  <c r="BG65" i="5"/>
  <c r="BP64" i="5"/>
  <c r="BO64" i="5"/>
  <c r="BN64" i="5"/>
  <c r="BM64" i="5"/>
  <c r="BL64" i="5"/>
  <c r="BK64" i="5"/>
  <c r="BJ64" i="5"/>
  <c r="BI64" i="5"/>
  <c r="BH64" i="5"/>
  <c r="BG64" i="5"/>
  <c r="BP63" i="5"/>
  <c r="BO63" i="5"/>
  <c r="BN63" i="5"/>
  <c r="BM63" i="5"/>
  <c r="BL63" i="5"/>
  <c r="BK63" i="5"/>
  <c r="BJ63" i="5"/>
  <c r="BI63" i="5"/>
  <c r="BH63" i="5"/>
  <c r="BG63" i="5"/>
  <c r="BP62" i="5"/>
  <c r="BO62" i="5"/>
  <c r="BN62" i="5"/>
  <c r="BM62" i="5"/>
  <c r="BL62" i="5"/>
  <c r="BK62" i="5"/>
  <c r="BJ62" i="5"/>
  <c r="BI62" i="5"/>
  <c r="BH62" i="5"/>
  <c r="BG62" i="5"/>
  <c r="BP61" i="5"/>
  <c r="BO61" i="5"/>
  <c r="BN61" i="5"/>
  <c r="BM61" i="5"/>
  <c r="BL61" i="5"/>
  <c r="BK61" i="5"/>
  <c r="BJ61" i="5"/>
  <c r="BI61" i="5"/>
  <c r="BH61" i="5"/>
  <c r="BG61" i="5"/>
  <c r="BP60" i="5"/>
  <c r="BO60" i="5"/>
  <c r="BN60" i="5"/>
  <c r="BM60" i="5"/>
  <c r="BL60" i="5"/>
  <c r="BK60" i="5"/>
  <c r="BJ60" i="5"/>
  <c r="BI60" i="5"/>
  <c r="BH60" i="5"/>
  <c r="BG60" i="5"/>
  <c r="BP59" i="5"/>
  <c r="BO59" i="5"/>
  <c r="BN59" i="5"/>
  <c r="BM59" i="5"/>
  <c r="BL59" i="5"/>
  <c r="BK59" i="5"/>
  <c r="BJ59" i="5"/>
  <c r="BI59" i="5"/>
  <c r="BH59" i="5"/>
  <c r="BG59" i="5"/>
  <c r="BP58" i="5"/>
  <c r="BO58" i="5"/>
  <c r="BN58" i="5"/>
  <c r="BM58" i="5"/>
  <c r="BL58" i="5"/>
  <c r="BK58" i="5"/>
  <c r="BJ58" i="5"/>
  <c r="BI58" i="5"/>
  <c r="BH58" i="5"/>
  <c r="BG58" i="5"/>
  <c r="BP57" i="5"/>
  <c r="BO57" i="5"/>
  <c r="BN57" i="5"/>
  <c r="BM57" i="5"/>
  <c r="BL57" i="5"/>
  <c r="BK57" i="5"/>
  <c r="BJ57" i="5"/>
  <c r="BI57" i="5"/>
  <c r="BH57" i="5"/>
  <c r="BG57" i="5"/>
  <c r="BP56" i="5"/>
  <c r="BO56" i="5"/>
  <c r="BN56" i="5"/>
  <c r="BM56" i="5"/>
  <c r="BL56" i="5"/>
  <c r="BK56" i="5"/>
  <c r="BJ56" i="5"/>
  <c r="BI56" i="5"/>
  <c r="BH56" i="5"/>
  <c r="BG56" i="5"/>
  <c r="BP55" i="5"/>
  <c r="BO55" i="5"/>
  <c r="BN55" i="5"/>
  <c r="BM55" i="5"/>
  <c r="BL55" i="5"/>
  <c r="BK55" i="5"/>
  <c r="BJ55" i="5"/>
  <c r="BI55" i="5"/>
  <c r="BH55" i="5"/>
  <c r="BG55" i="5"/>
  <c r="BP54" i="5"/>
  <c r="BO54" i="5"/>
  <c r="BN54" i="5"/>
  <c r="BM54" i="5"/>
  <c r="BL54" i="5"/>
  <c r="BK54" i="5"/>
  <c r="BJ54" i="5"/>
  <c r="BI54" i="5"/>
  <c r="BH54" i="5"/>
  <c r="BG54" i="5"/>
  <c r="BP53" i="5"/>
  <c r="BO53" i="5"/>
  <c r="BN53" i="5"/>
  <c r="BM53" i="5"/>
  <c r="BL53" i="5"/>
  <c r="BK53" i="5"/>
  <c r="BJ53" i="5"/>
  <c r="BI53" i="5"/>
  <c r="BH53" i="5"/>
  <c r="BG53" i="5"/>
  <c r="BP52" i="5"/>
  <c r="BO52" i="5"/>
  <c r="BN52" i="5"/>
  <c r="BM52" i="5"/>
  <c r="BL52" i="5"/>
  <c r="BK52" i="5"/>
  <c r="BJ52" i="5"/>
  <c r="BI52" i="5"/>
  <c r="BH52" i="5"/>
  <c r="BG52" i="5"/>
  <c r="BP51" i="5"/>
  <c r="BO51" i="5"/>
  <c r="BN51" i="5"/>
  <c r="BM51" i="5"/>
  <c r="BL51" i="5"/>
  <c r="BK51" i="5"/>
  <c r="BJ51" i="5"/>
  <c r="BI51" i="5"/>
  <c r="BH51" i="5"/>
  <c r="BG51" i="5"/>
  <c r="BP50" i="5"/>
  <c r="BO50" i="5"/>
  <c r="BN50" i="5"/>
  <c r="BM50" i="5"/>
  <c r="BL50" i="5"/>
  <c r="BK50" i="5"/>
  <c r="BJ50" i="5"/>
  <c r="BI50" i="5"/>
  <c r="BH50" i="5"/>
  <c r="BG50" i="5"/>
  <c r="BP49" i="5"/>
  <c r="BO49" i="5"/>
  <c r="BN49" i="5"/>
  <c r="BM49" i="5"/>
  <c r="BL49" i="5"/>
  <c r="BK49" i="5"/>
  <c r="BJ49" i="5"/>
  <c r="BI49" i="5"/>
  <c r="BH49" i="5"/>
  <c r="BG49" i="5"/>
  <c r="BP48" i="5"/>
  <c r="BO48" i="5"/>
  <c r="BN48" i="5"/>
  <c r="BM48" i="5"/>
  <c r="BL48" i="5"/>
  <c r="BK48" i="5"/>
  <c r="BJ48" i="5"/>
  <c r="BI48" i="5"/>
  <c r="BH48" i="5"/>
  <c r="BG48" i="5"/>
  <c r="BP47" i="5"/>
  <c r="BO47" i="5"/>
  <c r="BN47" i="5"/>
  <c r="BM47" i="5"/>
  <c r="BL47" i="5"/>
  <c r="BK47" i="5"/>
  <c r="BJ47" i="5"/>
  <c r="BI47" i="5"/>
  <c r="BH47" i="5"/>
  <c r="BG47" i="5"/>
  <c r="BP46" i="5"/>
  <c r="BO46" i="5"/>
  <c r="BN46" i="5"/>
  <c r="BM46" i="5"/>
  <c r="BL46" i="5"/>
  <c r="BK46" i="5"/>
  <c r="BJ46" i="5"/>
  <c r="BI46" i="5"/>
  <c r="BH46" i="5"/>
  <c r="BG46" i="5"/>
  <c r="BP45" i="5"/>
  <c r="BO45" i="5"/>
  <c r="BN45" i="5"/>
  <c r="BM45" i="5"/>
  <c r="BL45" i="5"/>
  <c r="BK45" i="5"/>
  <c r="BJ45" i="5"/>
  <c r="BI45" i="5"/>
  <c r="BH45" i="5"/>
  <c r="BG45" i="5"/>
  <c r="BP44" i="5"/>
  <c r="BO44" i="5"/>
  <c r="BN44" i="5"/>
  <c r="BM44" i="5"/>
  <c r="BL44" i="5"/>
  <c r="BK44" i="5"/>
  <c r="BJ44" i="5"/>
  <c r="BI44" i="5"/>
  <c r="BH44" i="5"/>
  <c r="BG44" i="5"/>
  <c r="BP43" i="5"/>
  <c r="BO43" i="5"/>
  <c r="BN43" i="5"/>
  <c r="BM43" i="5"/>
  <c r="BL43" i="5"/>
  <c r="BK43" i="5"/>
  <c r="BJ43" i="5"/>
  <c r="BI43" i="5"/>
  <c r="BH43" i="5"/>
  <c r="BG43" i="5"/>
  <c r="BP42" i="5"/>
  <c r="BO42" i="5"/>
  <c r="BN42" i="5"/>
  <c r="BM42" i="5"/>
  <c r="BL42" i="5"/>
  <c r="BK42" i="5"/>
  <c r="BJ42" i="5"/>
  <c r="BI42" i="5"/>
  <c r="BH42" i="5"/>
  <c r="BG42" i="5"/>
  <c r="BP41" i="5"/>
  <c r="BO41" i="5"/>
  <c r="BN41" i="5"/>
  <c r="BM41" i="5"/>
  <c r="BL41" i="5"/>
  <c r="BK41" i="5"/>
  <c r="BJ41" i="5"/>
  <c r="BI41" i="5"/>
  <c r="BH41" i="5"/>
  <c r="BG41" i="5"/>
  <c r="BP40" i="5"/>
  <c r="BO40" i="5"/>
  <c r="BN40" i="5"/>
  <c r="BM40" i="5"/>
  <c r="BL40" i="5"/>
  <c r="BK40" i="5"/>
  <c r="BJ40" i="5"/>
  <c r="BI40" i="5"/>
  <c r="BH40" i="5"/>
  <c r="BG40" i="5"/>
  <c r="BP39" i="5"/>
  <c r="BO39" i="5"/>
  <c r="BN39" i="5"/>
  <c r="BM39" i="5"/>
  <c r="BL39" i="5"/>
  <c r="BK39" i="5"/>
  <c r="BJ39" i="5"/>
  <c r="BI39" i="5"/>
  <c r="BH39" i="5"/>
  <c r="BG39" i="5"/>
  <c r="BP38" i="5"/>
  <c r="BO38" i="5"/>
  <c r="BN38" i="5"/>
  <c r="BM38" i="5"/>
  <c r="BL38" i="5"/>
  <c r="BK38" i="5"/>
  <c r="BJ38" i="5"/>
  <c r="BI38" i="5"/>
  <c r="BH38" i="5"/>
  <c r="BG38" i="5"/>
  <c r="BP37" i="5"/>
  <c r="BO37" i="5"/>
  <c r="BN37" i="5"/>
  <c r="BM37" i="5"/>
  <c r="BL37" i="5"/>
  <c r="BK37" i="5"/>
  <c r="BJ37" i="5"/>
  <c r="BI37" i="5"/>
  <c r="BH37" i="5"/>
  <c r="BG37" i="5"/>
  <c r="BP36" i="5"/>
  <c r="BO36" i="5"/>
  <c r="BN36" i="5"/>
  <c r="BM36" i="5"/>
  <c r="BL36" i="5"/>
  <c r="BK36" i="5"/>
  <c r="BJ36" i="5"/>
  <c r="BI36" i="5"/>
  <c r="BH36" i="5"/>
  <c r="BG36" i="5"/>
  <c r="BP35" i="5"/>
  <c r="BO35" i="5"/>
  <c r="BN35" i="5"/>
  <c r="BM35" i="5"/>
  <c r="BL35" i="5"/>
  <c r="BK35" i="5"/>
  <c r="BJ35" i="5"/>
  <c r="BI35" i="5"/>
  <c r="BH35" i="5"/>
  <c r="BG35" i="5"/>
  <c r="BP34" i="5"/>
  <c r="BO34" i="5"/>
  <c r="BN34" i="5"/>
  <c r="BM34" i="5"/>
  <c r="BL34" i="5"/>
  <c r="BK34" i="5"/>
  <c r="BJ34" i="5"/>
  <c r="BI34" i="5"/>
  <c r="BH34" i="5"/>
  <c r="BG34" i="5"/>
  <c r="BP33" i="5"/>
  <c r="BO33" i="5"/>
  <c r="BN33" i="5"/>
  <c r="BM33" i="5"/>
  <c r="BL33" i="5"/>
  <c r="BK33" i="5"/>
  <c r="BJ33" i="5"/>
  <c r="BI33" i="5"/>
  <c r="BH33" i="5"/>
  <c r="BG33" i="5"/>
  <c r="BP32" i="5"/>
  <c r="BO32" i="5"/>
  <c r="BN32" i="5"/>
  <c r="BM32" i="5"/>
  <c r="BL32" i="5"/>
  <c r="BK32" i="5"/>
  <c r="BJ32" i="5"/>
  <c r="BI32" i="5"/>
  <c r="BH32" i="5"/>
  <c r="BG32" i="5"/>
  <c r="BP31" i="5"/>
  <c r="BO31" i="5"/>
  <c r="BN31" i="5"/>
  <c r="BM31" i="5"/>
  <c r="BL31" i="5"/>
  <c r="BK31" i="5"/>
  <c r="BJ31" i="5"/>
  <c r="BI31" i="5"/>
  <c r="BH31" i="5"/>
  <c r="BG31" i="5"/>
  <c r="BP30" i="5"/>
  <c r="BO30" i="5"/>
  <c r="BN30" i="5"/>
  <c r="BM30" i="5"/>
  <c r="BL30" i="5"/>
  <c r="BK30" i="5"/>
  <c r="BJ30" i="5"/>
  <c r="BI30" i="5"/>
  <c r="BH30" i="5"/>
  <c r="BG30" i="5"/>
  <c r="BP29" i="5"/>
  <c r="BN29" i="5"/>
  <c r="BM29" i="5"/>
  <c r="BL29" i="5"/>
  <c r="BJ29" i="5"/>
  <c r="BI29" i="5"/>
  <c r="BH29" i="5"/>
  <c r="BO29" i="5"/>
  <c r="BK29" i="5"/>
  <c r="BG29" i="5"/>
  <c r="BC112" i="5"/>
  <c r="BB112" i="5"/>
  <c r="AY112" i="5"/>
  <c r="AX112" i="5"/>
  <c r="AT112" i="5"/>
  <c r="AR112" i="5"/>
  <c r="AN112" i="5"/>
  <c r="AP112" i="5"/>
  <c r="AL112" i="5"/>
  <c r="AJ112" i="5"/>
  <c r="AH112" i="5"/>
  <c r="AF112" i="5"/>
  <c r="AD112" i="5"/>
  <c r="AC112" i="5"/>
  <c r="AB112" i="5"/>
  <c r="AA112" i="5"/>
  <c r="Z112" i="5"/>
  <c r="AW112" i="5" s="1"/>
  <c r="BA112" i="5" s="1"/>
  <c r="BD112" i="5" s="1"/>
  <c r="AA113" i="2"/>
  <c r="Z113" i="2"/>
  <c r="X113" i="2"/>
  <c r="AB112" i="2"/>
  <c r="AA112" i="2"/>
  <c r="Z112" i="2"/>
  <c r="Y112" i="2"/>
  <c r="X112" i="2"/>
  <c r="AB111" i="2"/>
  <c r="AA111" i="2"/>
  <c r="Z111" i="2"/>
  <c r="Y111" i="2"/>
  <c r="X111" i="2"/>
  <c r="W113" i="2"/>
  <c r="W112" i="2"/>
  <c r="P113" i="2"/>
  <c r="O113" i="2"/>
  <c r="M113" i="2"/>
  <c r="AB113" i="2" s="1"/>
  <c r="K113" i="2"/>
  <c r="H113" i="2"/>
  <c r="Y113" i="2" s="1"/>
  <c r="I113" i="2" l="1"/>
  <c r="P112" i="2"/>
  <c r="AT111" i="5"/>
  <c r="AR111" i="5"/>
  <c r="AP111" i="5"/>
  <c r="AN111" i="5"/>
  <c r="AL111" i="5"/>
  <c r="AJ111" i="5"/>
  <c r="AH111" i="5"/>
  <c r="AF111" i="5"/>
  <c r="AD111" i="5"/>
  <c r="AC111" i="5"/>
  <c r="AB111" i="5"/>
  <c r="AA111" i="5"/>
  <c r="Z111" i="5"/>
  <c r="AW111" i="5" s="1"/>
  <c r="BA111" i="5" s="1"/>
  <c r="BD111" i="5" s="1"/>
  <c r="BC111" i="5"/>
  <c r="BB111" i="5"/>
  <c r="AY111" i="5"/>
  <c r="AX111" i="5"/>
  <c r="P111" i="2" l="1"/>
  <c r="W111" i="2"/>
  <c r="AP110" i="5"/>
  <c r="AR110" i="5"/>
  <c r="AT110" i="5"/>
  <c r="AN110" i="5"/>
  <c r="AL110" i="5"/>
  <c r="AJ110" i="5"/>
  <c r="AH110" i="5"/>
  <c r="AF110" i="5"/>
  <c r="AD110" i="5"/>
  <c r="AC110" i="5"/>
  <c r="AB110" i="5"/>
  <c r="AA110" i="5"/>
  <c r="BC110" i="5"/>
  <c r="BB110" i="5"/>
  <c r="AY110" i="5"/>
  <c r="AX110" i="5"/>
  <c r="Z110" i="5"/>
  <c r="AW110" i="5" s="1"/>
  <c r="BA110" i="5" s="1"/>
  <c r="BD110" i="5" s="1"/>
  <c r="AA110" i="2" l="1"/>
  <c r="Z110" i="2"/>
  <c r="X110" i="2"/>
  <c r="W110" i="2"/>
  <c r="P110" i="2"/>
  <c r="AT109" i="5"/>
  <c r="AR109" i="5"/>
  <c r="AP109" i="5"/>
  <c r="AN109" i="5"/>
  <c r="AL109" i="5"/>
  <c r="AJ109" i="5"/>
  <c r="AH109" i="5"/>
  <c r="AF109" i="5"/>
  <c r="AD109" i="5"/>
  <c r="AC109" i="5"/>
  <c r="AB109" i="5"/>
  <c r="AA109" i="5"/>
  <c r="Z109" i="5"/>
  <c r="AW109" i="5" s="1"/>
  <c r="BA109" i="5" s="1"/>
  <c r="BD109" i="5" s="1"/>
  <c r="BC109" i="5"/>
  <c r="BB109" i="5"/>
  <c r="AY109" i="5"/>
  <c r="AX109" i="5"/>
  <c r="BC108" i="5" l="1"/>
  <c r="BB108" i="5"/>
  <c r="BC107" i="5"/>
  <c r="BB107" i="5"/>
  <c r="BC106" i="5"/>
  <c r="BB106" i="5"/>
  <c r="BC105" i="5"/>
  <c r="BB105" i="5"/>
  <c r="BC104" i="5"/>
  <c r="BB104" i="5"/>
  <c r="BC103" i="5"/>
  <c r="BB103" i="5"/>
  <c r="BC102" i="5"/>
  <c r="BB102" i="5"/>
  <c r="BC101" i="5"/>
  <c r="BB101" i="5"/>
  <c r="BC100" i="5"/>
  <c r="BB100" i="5"/>
  <c r="BC99" i="5"/>
  <c r="BB99" i="5"/>
  <c r="BC98" i="5"/>
  <c r="BF98" i="5" s="1"/>
  <c r="BF99" i="5" s="1"/>
  <c r="BF100" i="5" s="1"/>
  <c r="BB98" i="5"/>
  <c r="BE98" i="5" s="1"/>
  <c r="BE99" i="5" s="1"/>
  <c r="BE100" i="5" s="1"/>
  <c r="AY108" i="5"/>
  <c r="AX108" i="5"/>
  <c r="AY107" i="5"/>
  <c r="AX107" i="5"/>
  <c r="AY106" i="5"/>
  <c r="AX106" i="5"/>
  <c r="AY105" i="5"/>
  <c r="AX105" i="5"/>
  <c r="AY104" i="5"/>
  <c r="AX104" i="5"/>
  <c r="AY103" i="5"/>
  <c r="AX103" i="5"/>
  <c r="AY102" i="5"/>
  <c r="AX102" i="5"/>
  <c r="AY101" i="5"/>
  <c r="AX101" i="5"/>
  <c r="AY100" i="5"/>
  <c r="AX100" i="5"/>
  <c r="AY99" i="5"/>
  <c r="AX99" i="5"/>
  <c r="AY98" i="5"/>
  <c r="AX98" i="5"/>
  <c r="AY97" i="5"/>
  <c r="AX97" i="5"/>
  <c r="AY96" i="5"/>
  <c r="AX96" i="5"/>
  <c r="AY95" i="5"/>
  <c r="AX95" i="5"/>
  <c r="AY94" i="5"/>
  <c r="AX94" i="5"/>
  <c r="AY93" i="5"/>
  <c r="AX93" i="5"/>
  <c r="AY92" i="5"/>
  <c r="AX92" i="5"/>
  <c r="AY91" i="5"/>
  <c r="AX91" i="5"/>
  <c r="AY90" i="5"/>
  <c r="AX90" i="5"/>
  <c r="AY89" i="5"/>
  <c r="AX89" i="5"/>
  <c r="AY88" i="5"/>
  <c r="AX88" i="5"/>
  <c r="AY87" i="5"/>
  <c r="AX87" i="5"/>
  <c r="AY86" i="5"/>
  <c r="AX86" i="5"/>
  <c r="AY85" i="5"/>
  <c r="AX85" i="5"/>
  <c r="AY84" i="5"/>
  <c r="AX84" i="5"/>
  <c r="AY83" i="5"/>
  <c r="AX83" i="5"/>
  <c r="AY82" i="5"/>
  <c r="AX82" i="5"/>
  <c r="AY81" i="5"/>
  <c r="AX81" i="5"/>
  <c r="AY80" i="5"/>
  <c r="AX80" i="5"/>
  <c r="AY79" i="5"/>
  <c r="AX79" i="5"/>
  <c r="AY78" i="5"/>
  <c r="AX78" i="5"/>
  <c r="AY77" i="5"/>
  <c r="AX77" i="5"/>
  <c r="AY76" i="5"/>
  <c r="AX76" i="5"/>
  <c r="AY75" i="5"/>
  <c r="AX75" i="5"/>
  <c r="AY74" i="5"/>
  <c r="AX74" i="5"/>
  <c r="AY73" i="5"/>
  <c r="AX73" i="5"/>
  <c r="AY72" i="5"/>
  <c r="AX72" i="5"/>
  <c r="AY71" i="5"/>
  <c r="AX71" i="5"/>
  <c r="AZ70" i="5"/>
  <c r="AY70" i="5"/>
  <c r="AX70" i="5"/>
  <c r="AP108" i="5"/>
  <c r="AT108" i="5"/>
  <c r="AR108" i="5"/>
  <c r="AN108" i="5"/>
  <c r="AL108" i="5"/>
  <c r="AJ108" i="5"/>
  <c r="AH108" i="5"/>
  <c r="AF108" i="5"/>
  <c r="AD108" i="5"/>
  <c r="AC108" i="5"/>
  <c r="AB108" i="5"/>
  <c r="AA108" i="5"/>
  <c r="AC107" i="5"/>
  <c r="AB107" i="5"/>
  <c r="AA107" i="5"/>
  <c r="AC106" i="5"/>
  <c r="AB106" i="5"/>
  <c r="AA106" i="5"/>
  <c r="AC105" i="5"/>
  <c r="AB105" i="5"/>
  <c r="AA105" i="5"/>
  <c r="AC104" i="5"/>
  <c r="AB104" i="5"/>
  <c r="AA104" i="5"/>
  <c r="AC103" i="5"/>
  <c r="AB103" i="5"/>
  <c r="AA103" i="5"/>
  <c r="AC102" i="5"/>
  <c r="AB102" i="5"/>
  <c r="AA102" i="5"/>
  <c r="AC101" i="5"/>
  <c r="AB101" i="5"/>
  <c r="AA101" i="5"/>
  <c r="AC100" i="5"/>
  <c r="AB100" i="5"/>
  <c r="AA100" i="5"/>
  <c r="AC99" i="5"/>
  <c r="AB99" i="5"/>
  <c r="AA99" i="5"/>
  <c r="AC98" i="5"/>
  <c r="AB98" i="5"/>
  <c r="AA98" i="5"/>
  <c r="AC97" i="5"/>
  <c r="AB97" i="5"/>
  <c r="AA97" i="5"/>
  <c r="AC96" i="5"/>
  <c r="AB96" i="5"/>
  <c r="AA96" i="5"/>
  <c r="AC95" i="5"/>
  <c r="AB95" i="5"/>
  <c r="AA95" i="5"/>
  <c r="AC94" i="5"/>
  <c r="AB94" i="5"/>
  <c r="AA94" i="5"/>
  <c r="AC93" i="5"/>
  <c r="AB93" i="5"/>
  <c r="AA93" i="5"/>
  <c r="AC92" i="5"/>
  <c r="AB92" i="5"/>
  <c r="AA92" i="5"/>
  <c r="AC91" i="5"/>
  <c r="AB91" i="5"/>
  <c r="AA91" i="5"/>
  <c r="AC90" i="5"/>
  <c r="AB90" i="5"/>
  <c r="AA90" i="5"/>
  <c r="AC89" i="5"/>
  <c r="AB89" i="5"/>
  <c r="AA89" i="5"/>
  <c r="AC88" i="5"/>
  <c r="AB88" i="5"/>
  <c r="AA88" i="5"/>
  <c r="AC87" i="5"/>
  <c r="AB87" i="5"/>
  <c r="AA87" i="5"/>
  <c r="AC86" i="5"/>
  <c r="AB86" i="5"/>
  <c r="AA86" i="5"/>
  <c r="AC85" i="5"/>
  <c r="AB85" i="5"/>
  <c r="AA85" i="5"/>
  <c r="AC84" i="5"/>
  <c r="AB84" i="5"/>
  <c r="AA84" i="5"/>
  <c r="AC83" i="5"/>
  <c r="AB83" i="5"/>
  <c r="AA83" i="5"/>
  <c r="AC82" i="5"/>
  <c r="AB82" i="5"/>
  <c r="AA82" i="5"/>
  <c r="AC81" i="5"/>
  <c r="AB81" i="5"/>
  <c r="AA81" i="5"/>
  <c r="AC80" i="5"/>
  <c r="AB80" i="5"/>
  <c r="AA80" i="5"/>
  <c r="AC79" i="5"/>
  <c r="AB79" i="5"/>
  <c r="AA79" i="5"/>
  <c r="AC78" i="5"/>
  <c r="AB78" i="5"/>
  <c r="AA78" i="5"/>
  <c r="AC77" i="5"/>
  <c r="AB77" i="5"/>
  <c r="AA77" i="5"/>
  <c r="AC76" i="5"/>
  <c r="AB76" i="5"/>
  <c r="AA76" i="5"/>
  <c r="AC75" i="5"/>
  <c r="AB75" i="5"/>
  <c r="AA75" i="5"/>
  <c r="AC74" i="5"/>
  <c r="AB74" i="5"/>
  <c r="AA74" i="5"/>
  <c r="AC73" i="5"/>
  <c r="AB73" i="5"/>
  <c r="AA73" i="5"/>
  <c r="AC72" i="5"/>
  <c r="AB72" i="5"/>
  <c r="AA72" i="5"/>
  <c r="AC71" i="5"/>
  <c r="AB71" i="5"/>
  <c r="AA71" i="5"/>
  <c r="AC70" i="5"/>
  <c r="AB70" i="5"/>
  <c r="AA70" i="5"/>
  <c r="AT69" i="5"/>
  <c r="AR69" i="5"/>
  <c r="AP69" i="5"/>
  <c r="AL69" i="5"/>
  <c r="AJ69" i="5"/>
  <c r="AH69" i="5"/>
  <c r="AF69" i="5"/>
  <c r="AD69" i="5"/>
  <c r="AR68" i="5"/>
  <c r="AR67" i="5"/>
  <c r="AT68" i="5"/>
  <c r="AT67" i="5"/>
  <c r="AP68" i="5"/>
  <c r="AP67" i="5"/>
  <c r="AH68" i="5"/>
  <c r="AH67" i="5"/>
  <c r="AF68" i="5"/>
  <c r="AF67" i="5"/>
  <c r="AD68" i="5"/>
  <c r="AD67" i="5"/>
  <c r="AL68" i="5"/>
  <c r="AJ68" i="5"/>
  <c r="AL67" i="5"/>
  <c r="AJ67" i="5"/>
  <c r="AC69" i="5"/>
  <c r="AB69" i="5"/>
  <c r="AA69" i="5"/>
  <c r="AC68" i="5"/>
  <c r="AB68" i="5"/>
  <c r="AA68" i="5"/>
  <c r="AC67" i="5"/>
  <c r="AB67" i="5"/>
  <c r="AA67" i="5"/>
  <c r="AC66" i="5"/>
  <c r="AB66" i="5"/>
  <c r="AA66" i="5"/>
  <c r="AF66" i="5"/>
  <c r="AD66" i="5"/>
  <c r="AH66" i="5"/>
  <c r="AP66" i="5"/>
  <c r="AT66" i="5"/>
  <c r="AR66" i="5"/>
  <c r="AL66" i="5"/>
  <c r="AJ66" i="5"/>
  <c r="AA51" i="5"/>
  <c r="AB51" i="5"/>
  <c r="AC51" i="5"/>
  <c r="AA52" i="5"/>
  <c r="AB52" i="5"/>
  <c r="AC52" i="5"/>
  <c r="AA53" i="5"/>
  <c r="AB53" i="5"/>
  <c r="AC53" i="5"/>
  <c r="AA54" i="5"/>
  <c r="AB54" i="5"/>
  <c r="AC54" i="5"/>
  <c r="AA55" i="5"/>
  <c r="AB55" i="5"/>
  <c r="AC55" i="5"/>
  <c r="AA56" i="5"/>
  <c r="AB56" i="5"/>
  <c r="AC56" i="5"/>
  <c r="AA57" i="5"/>
  <c r="AB57" i="5"/>
  <c r="AC57" i="5"/>
  <c r="AA58" i="5"/>
  <c r="AB58" i="5"/>
  <c r="AC58" i="5"/>
  <c r="AA59" i="5"/>
  <c r="AB59" i="5"/>
  <c r="AC59" i="5"/>
  <c r="AA60" i="5"/>
  <c r="AB60" i="5"/>
  <c r="AC60" i="5"/>
  <c r="AA61" i="5"/>
  <c r="AB61" i="5"/>
  <c r="AC61" i="5"/>
  <c r="AA62" i="5"/>
  <c r="AB62" i="5"/>
  <c r="AC62" i="5"/>
  <c r="AA63" i="5"/>
  <c r="AB63" i="5"/>
  <c r="AC63" i="5"/>
  <c r="AA64" i="5"/>
  <c r="AB64" i="5"/>
  <c r="AC64" i="5"/>
  <c r="AA65" i="5"/>
  <c r="AB65" i="5"/>
  <c r="AC65" i="5"/>
  <c r="AA43" i="5"/>
  <c r="AB43" i="5"/>
  <c r="AC43" i="5"/>
  <c r="AA44" i="5"/>
  <c r="AB44" i="5"/>
  <c r="AC44" i="5"/>
  <c r="AA45" i="5"/>
  <c r="AB45" i="5"/>
  <c r="AC45" i="5"/>
  <c r="AA46" i="5"/>
  <c r="AB46" i="5"/>
  <c r="AC46" i="5"/>
  <c r="AA47" i="5"/>
  <c r="AB47" i="5"/>
  <c r="AC47" i="5"/>
  <c r="AA48" i="5"/>
  <c r="AB48" i="5"/>
  <c r="AC48" i="5"/>
  <c r="AA49" i="5"/>
  <c r="AB49" i="5"/>
  <c r="AC49" i="5"/>
  <c r="AA50" i="5"/>
  <c r="AB50" i="5"/>
  <c r="AC50" i="5"/>
  <c r="AA39" i="5"/>
  <c r="AB39" i="5"/>
  <c r="AC39" i="5"/>
  <c r="AA40" i="5"/>
  <c r="AB40" i="5"/>
  <c r="AC40" i="5"/>
  <c r="AA41" i="5"/>
  <c r="AB41" i="5"/>
  <c r="AC41" i="5"/>
  <c r="AA42" i="5"/>
  <c r="AB42" i="5"/>
  <c r="AC42" i="5"/>
  <c r="AA30" i="5"/>
  <c r="AB30" i="5"/>
  <c r="AC30" i="5"/>
  <c r="AA31" i="5"/>
  <c r="AB31" i="5"/>
  <c r="AC31" i="5"/>
  <c r="AA32" i="5"/>
  <c r="AB32" i="5"/>
  <c r="AC32" i="5"/>
  <c r="AA33" i="5"/>
  <c r="AB33" i="5"/>
  <c r="AC33" i="5"/>
  <c r="AA34" i="5"/>
  <c r="AB34" i="5"/>
  <c r="AC34" i="5"/>
  <c r="AA35" i="5"/>
  <c r="AB35" i="5"/>
  <c r="AC35" i="5"/>
  <c r="AA36" i="5"/>
  <c r="AB36" i="5"/>
  <c r="AC36" i="5"/>
  <c r="AA37" i="5"/>
  <c r="AB37" i="5"/>
  <c r="AC37" i="5"/>
  <c r="AA38" i="5"/>
  <c r="AB38" i="5"/>
  <c r="AC38" i="5"/>
  <c r="AC29" i="5"/>
  <c r="AB29" i="5"/>
  <c r="AT65" i="5"/>
  <c r="AR65" i="5"/>
  <c r="AP65" i="5"/>
  <c r="AL65" i="5"/>
  <c r="AJ65" i="5"/>
  <c r="AD65" i="5"/>
  <c r="AH65" i="5"/>
  <c r="AF65" i="5"/>
  <c r="AA29" i="5"/>
  <c r="AD64" i="5"/>
  <c r="AH64" i="5"/>
  <c r="AF64" i="5"/>
  <c r="AP64" i="5"/>
  <c r="AP63" i="5"/>
  <c r="AR64" i="5"/>
  <c r="AT64" i="5"/>
  <c r="AL64" i="5"/>
  <c r="AJ64" i="5"/>
  <c r="AR63" i="5"/>
  <c r="AT63" i="5"/>
  <c r="AD63" i="5"/>
  <c r="AF63" i="5"/>
  <c r="AH63" i="5"/>
  <c r="AL63" i="5"/>
  <c r="AJ63" i="5"/>
  <c r="AT62" i="5"/>
  <c r="AR62" i="5"/>
  <c r="AP62" i="5"/>
  <c r="AL62" i="5"/>
  <c r="AJ62" i="5"/>
  <c r="AH62" i="5"/>
  <c r="AF62" i="5"/>
  <c r="AD62" i="5"/>
  <c r="AP61" i="5"/>
  <c r="AR61" i="5"/>
  <c r="AT61" i="5"/>
  <c r="AH61" i="5"/>
  <c r="AF61" i="5"/>
  <c r="AD61" i="5"/>
  <c r="AL61" i="5"/>
  <c r="AJ61" i="5"/>
  <c r="AT60" i="5"/>
  <c r="AR60" i="5"/>
  <c r="AP60" i="5"/>
  <c r="AL60" i="5"/>
  <c r="AJ60" i="5"/>
  <c r="AF60" i="5"/>
  <c r="AD60" i="5"/>
  <c r="AT59" i="5"/>
  <c r="AR59" i="5"/>
  <c r="AP59" i="5"/>
  <c r="AL59" i="5"/>
  <c r="AJ59" i="5"/>
  <c r="AD59" i="5"/>
  <c r="AP58" i="5"/>
  <c r="AR58" i="5"/>
  <c r="AT58" i="5"/>
  <c r="AL58" i="5"/>
  <c r="AJ58" i="5"/>
  <c r="AD58" i="5"/>
  <c r="AD57" i="5"/>
  <c r="AT57" i="5"/>
  <c r="AR57" i="5"/>
  <c r="AP57" i="5"/>
  <c r="AL57" i="5"/>
  <c r="AJ57" i="5"/>
  <c r="AP56" i="5"/>
  <c r="AP55" i="5"/>
  <c r="AR56" i="5"/>
  <c r="AR55" i="5"/>
  <c r="AT56" i="5"/>
  <c r="AT55" i="5"/>
  <c r="AL56" i="5"/>
  <c r="AL55" i="5"/>
  <c r="AJ56" i="5"/>
  <c r="AJ55" i="5"/>
  <c r="AD56" i="5"/>
  <c r="AD55" i="5"/>
  <c r="AD54" i="5"/>
  <c r="AJ54" i="5"/>
  <c r="AL54" i="5"/>
  <c r="AP54" i="5"/>
  <c r="AR54" i="5"/>
  <c r="AT54" i="5"/>
  <c r="AT53" i="5"/>
  <c r="AL53" i="5"/>
  <c r="AJ53" i="5"/>
  <c r="AH60" i="5"/>
  <c r="AH59" i="5"/>
  <c r="AH58" i="5"/>
  <c r="AH57" i="5"/>
  <c r="AH56" i="5"/>
  <c r="AH55" i="5"/>
  <c r="AH54" i="5"/>
  <c r="AH53" i="5"/>
  <c r="AF59" i="5"/>
  <c r="AF58" i="5"/>
  <c r="AF57" i="5"/>
  <c r="AF56" i="5"/>
  <c r="AF55" i="5"/>
  <c r="AF54" i="5"/>
  <c r="AF53" i="5"/>
  <c r="AD53" i="5"/>
  <c r="AP53" i="5"/>
  <c r="AR53" i="5"/>
  <c r="AR52" i="5"/>
  <c r="AP52" i="5"/>
  <c r="AL52" i="5"/>
  <c r="AJ52" i="5"/>
  <c r="AD52" i="5"/>
  <c r="AH52" i="5"/>
  <c r="AF52" i="5"/>
  <c r="AR51" i="5"/>
  <c r="AP51" i="5"/>
  <c r="AL51" i="5"/>
  <c r="AJ51" i="5"/>
  <c r="AD51" i="5"/>
  <c r="AF51" i="5"/>
  <c r="AR50" i="5"/>
  <c r="AP50" i="5"/>
  <c r="AL50" i="5"/>
  <c r="AJ50" i="5"/>
  <c r="AH50" i="5"/>
  <c r="AF50" i="5"/>
  <c r="AD50" i="5"/>
  <c r="AR49" i="5"/>
  <c r="AP49" i="5"/>
  <c r="AJ49" i="5"/>
  <c r="AL49" i="5"/>
  <c r="AF49" i="5"/>
  <c r="AJ48" i="5"/>
  <c r="AL48" i="5"/>
  <c r="AP48" i="5"/>
  <c r="AR48" i="5"/>
  <c r="AP47" i="5"/>
  <c r="AR47" i="5"/>
  <c r="AR46" i="5"/>
  <c r="AP46" i="5"/>
  <c r="AH45" i="5"/>
  <c r="AR45" i="5"/>
  <c r="AP45" i="5"/>
  <c r="AL45" i="5"/>
  <c r="AR44" i="5"/>
  <c r="AP44" i="5"/>
  <c r="AL47" i="5"/>
  <c r="AJ47" i="5"/>
  <c r="AL46" i="5"/>
  <c r="AJ46" i="5"/>
  <c r="AJ45" i="5"/>
  <c r="AL44" i="5"/>
  <c r="AJ44" i="5"/>
  <c r="AH44" i="5"/>
  <c r="AH46" i="5"/>
  <c r="AH47" i="5"/>
  <c r="AH48" i="5"/>
  <c r="AH49" i="5"/>
  <c r="AH51" i="5"/>
  <c r="AD45" i="5"/>
  <c r="AD46" i="5"/>
  <c r="AD47" i="5"/>
  <c r="AD48" i="5"/>
  <c r="AD49" i="5"/>
  <c r="AD44" i="5"/>
  <c r="AJ70" i="5"/>
  <c r="AJ71" i="5"/>
  <c r="AJ72" i="5"/>
  <c r="AR43" i="5"/>
  <c r="AL43" i="5"/>
  <c r="AP43" i="5"/>
  <c r="AP42" i="5"/>
  <c r="AP41" i="5"/>
  <c r="AP40" i="5"/>
  <c r="AP39" i="5"/>
  <c r="AP38" i="5"/>
  <c r="AP37" i="5"/>
  <c r="AP36" i="5"/>
  <c r="AP35" i="5"/>
  <c r="AP34" i="5"/>
  <c r="AP33" i="5"/>
  <c r="AP32" i="5"/>
  <c r="AP31" i="5"/>
  <c r="AP30" i="5"/>
  <c r="AP29" i="5"/>
  <c r="AJ43" i="5"/>
  <c r="AJ42" i="5"/>
  <c r="AJ41" i="5"/>
  <c r="AJ40" i="5"/>
  <c r="AJ39" i="5"/>
  <c r="AJ38" i="5"/>
  <c r="AJ37" i="5"/>
  <c r="AJ36" i="5"/>
  <c r="AJ35" i="5"/>
  <c r="AJ34" i="5"/>
  <c r="AJ33" i="5"/>
  <c r="AJ32" i="5"/>
  <c r="AJ31" i="5"/>
  <c r="AJ30" i="5"/>
  <c r="AJ29" i="5"/>
  <c r="AD42" i="5"/>
  <c r="AD41" i="5"/>
  <c r="AD40" i="5"/>
  <c r="AD39" i="5"/>
  <c r="AD38" i="5"/>
  <c r="AD37" i="5"/>
  <c r="AD36" i="5"/>
  <c r="AD35" i="5"/>
  <c r="AD34" i="5"/>
  <c r="AD33" i="5"/>
  <c r="AD32" i="5"/>
  <c r="AD31" i="5"/>
  <c r="AD30" i="5"/>
  <c r="AD29" i="5"/>
  <c r="AD43" i="5"/>
  <c r="AH43" i="5"/>
  <c r="AH42" i="5"/>
  <c r="Z108" i="5"/>
  <c r="AW108" i="5" s="1"/>
  <c r="BA108" i="5" s="1"/>
  <c r="BD108" i="5" s="1"/>
  <c r="Z107" i="5"/>
  <c r="AW107" i="5" s="1"/>
  <c r="BA107" i="5" s="1"/>
  <c r="BD107" i="5" s="1"/>
  <c r="Z106" i="5"/>
  <c r="AW106" i="5" s="1"/>
  <c r="BA106" i="5" s="1"/>
  <c r="BD106" i="5" s="1"/>
  <c r="Z105" i="5"/>
  <c r="AW105" i="5" s="1"/>
  <c r="BA105" i="5" s="1"/>
  <c r="BD105" i="5" s="1"/>
  <c r="Z104" i="5"/>
  <c r="AW104" i="5" s="1"/>
  <c r="BA104" i="5" s="1"/>
  <c r="BD104" i="5" s="1"/>
  <c r="Z103" i="5"/>
  <c r="AW103" i="5" s="1"/>
  <c r="BA103" i="5" s="1"/>
  <c r="BD103" i="5" s="1"/>
  <c r="Z102" i="5"/>
  <c r="AW102" i="5" s="1"/>
  <c r="BA102" i="5" s="1"/>
  <c r="BD102" i="5" s="1"/>
  <c r="Z101" i="5"/>
  <c r="AW101" i="5" s="1"/>
  <c r="BA101" i="5" s="1"/>
  <c r="BD101" i="5" s="1"/>
  <c r="Z100" i="5"/>
  <c r="AW100" i="5" s="1"/>
  <c r="BA100" i="5" s="1"/>
  <c r="BD100" i="5" s="1"/>
  <c r="Z99" i="5"/>
  <c r="AW99" i="5" s="1"/>
  <c r="BA99" i="5" s="1"/>
  <c r="BD99" i="5" s="1"/>
  <c r="Z98" i="5"/>
  <c r="AW98" i="5" s="1"/>
  <c r="BA98" i="5" s="1"/>
  <c r="BD98" i="5" s="1"/>
  <c r="Z97" i="5"/>
  <c r="AW97" i="5" s="1"/>
  <c r="Z96" i="5"/>
  <c r="AW96" i="5" s="1"/>
  <c r="Z95" i="5"/>
  <c r="AW95" i="5" s="1"/>
  <c r="Z94" i="5"/>
  <c r="AW94" i="5" s="1"/>
  <c r="Z93" i="5"/>
  <c r="AW93" i="5" s="1"/>
  <c r="Z92" i="5"/>
  <c r="AW92" i="5" s="1"/>
  <c r="Z91" i="5"/>
  <c r="AW91" i="5" s="1"/>
  <c r="Z90" i="5"/>
  <c r="AW90" i="5" s="1"/>
  <c r="Z89" i="5"/>
  <c r="AW89" i="5" s="1"/>
  <c r="Z88" i="5"/>
  <c r="AW88" i="5" s="1"/>
  <c r="Z87" i="5"/>
  <c r="AW87" i="5" s="1"/>
  <c r="Z86" i="5"/>
  <c r="AW86" i="5" s="1"/>
  <c r="Z85" i="5"/>
  <c r="AW85" i="5" s="1"/>
  <c r="Z84" i="5"/>
  <c r="AW84" i="5" s="1"/>
  <c r="Z83" i="5"/>
  <c r="AW83" i="5" s="1"/>
  <c r="Z82" i="5"/>
  <c r="AW82" i="5" s="1"/>
  <c r="Z81" i="5"/>
  <c r="AW81" i="5" s="1"/>
  <c r="Z80" i="5"/>
  <c r="AW80" i="5" s="1"/>
  <c r="Z79" i="5"/>
  <c r="AW79" i="5" s="1"/>
  <c r="Z78" i="5"/>
  <c r="AW78" i="5" s="1"/>
  <c r="Z77" i="5"/>
  <c r="AW77" i="5" s="1"/>
  <c r="Z76" i="5"/>
  <c r="AW76" i="5" s="1"/>
  <c r="Z75" i="5"/>
  <c r="AW75" i="5" s="1"/>
  <c r="Z74" i="5"/>
  <c r="AW74" i="5" s="1"/>
  <c r="Z73" i="5"/>
  <c r="AW73" i="5" s="1"/>
  <c r="Z72" i="5"/>
  <c r="AW72" i="5" s="1"/>
  <c r="Z71" i="5"/>
  <c r="AW71" i="5" s="1"/>
  <c r="Z70" i="5"/>
  <c r="AW70" i="5" s="1"/>
  <c r="Z69" i="5"/>
  <c r="Z68" i="5"/>
  <c r="Z67" i="5"/>
  <c r="Z66" i="5"/>
  <c r="Z65" i="5"/>
  <c r="Z64" i="5"/>
  <c r="Z63" i="5"/>
  <c r="Z62" i="5"/>
  <c r="Z61" i="5"/>
  <c r="Z60" i="5"/>
  <c r="Z59" i="5"/>
  <c r="Z58" i="5"/>
  <c r="Z57" i="5"/>
  <c r="Z56" i="5"/>
  <c r="Z55" i="5"/>
  <c r="Z54" i="5"/>
  <c r="Z53" i="5"/>
  <c r="Z52" i="5"/>
  <c r="Z51" i="5"/>
  <c r="Z50" i="5"/>
  <c r="Z49" i="5"/>
  <c r="Z48" i="5"/>
  <c r="Z47" i="5"/>
  <c r="Z46" i="5"/>
  <c r="Z45" i="5"/>
  <c r="Z44" i="5"/>
  <c r="Z43" i="5"/>
  <c r="Z42" i="5"/>
  <c r="Z41" i="5"/>
  <c r="Z40" i="5"/>
  <c r="Z39" i="5"/>
  <c r="Z38" i="5"/>
  <c r="Z37" i="5"/>
  <c r="Z36" i="5"/>
  <c r="Z35" i="5"/>
  <c r="Z34" i="5"/>
  <c r="Z33" i="5"/>
  <c r="Z32" i="5"/>
  <c r="Z31" i="5"/>
  <c r="Z30" i="5"/>
  <c r="Z29" i="5"/>
  <c r="Z28" i="5"/>
  <c r="Z27" i="5"/>
  <c r="Z26" i="5"/>
  <c r="Z25" i="5"/>
  <c r="Z24" i="5"/>
  <c r="Z23" i="5"/>
  <c r="Z22" i="5"/>
  <c r="Z21" i="5"/>
  <c r="Z20" i="5"/>
  <c r="Z19" i="5"/>
  <c r="Z18" i="5"/>
  <c r="Z17" i="5"/>
  <c r="Z16" i="5"/>
  <c r="Z15" i="5"/>
  <c r="Z14" i="5"/>
  <c r="Z13" i="5"/>
  <c r="Z12" i="5"/>
  <c r="Z11" i="5"/>
  <c r="Z10" i="5"/>
  <c r="Z9" i="5"/>
  <c r="P109" i="2"/>
  <c r="AA109" i="2"/>
  <c r="Z109" i="2"/>
  <c r="X109" i="2"/>
  <c r="W109" i="2"/>
  <c r="BF101" i="5" l="1"/>
  <c r="BF102" i="5" s="1"/>
  <c r="BF103" i="5" s="1"/>
  <c r="BF104" i="5" s="1"/>
  <c r="BF105" i="5" s="1"/>
  <c r="BF106" i="5" s="1"/>
  <c r="BF107" i="5" s="1"/>
  <c r="BF108" i="5" s="1"/>
  <c r="BF109" i="5" s="1"/>
  <c r="BF110" i="5" s="1"/>
  <c r="BF111" i="5" s="1"/>
  <c r="BF112" i="5" s="1"/>
  <c r="BF113" i="5" s="1"/>
  <c r="BF114" i="5" s="1"/>
  <c r="BF115" i="5" s="1"/>
  <c r="BF116" i="5" s="1"/>
  <c r="BF117" i="5" s="1"/>
  <c r="BF118" i="5" s="1"/>
  <c r="BF119" i="5" s="1"/>
  <c r="BF120" i="5" s="1"/>
  <c r="BE101" i="5"/>
  <c r="BE102" i="5" s="1"/>
  <c r="BE103" i="5" s="1"/>
  <c r="BE104" i="5" s="1"/>
  <c r="BE105" i="5" s="1"/>
  <c r="BE106" i="5" s="1"/>
  <c r="BE107" i="5" s="1"/>
  <c r="BE108" i="5" s="1"/>
  <c r="BE109" i="5" s="1"/>
  <c r="BE110" i="5" s="1"/>
  <c r="BE111" i="5" s="1"/>
  <c r="BE112" i="5" s="1"/>
  <c r="BE113" i="5" s="1"/>
  <c r="BE114" i="5" s="1"/>
  <c r="BE115" i="5" s="1"/>
  <c r="BE116" i="5" s="1"/>
  <c r="BE117" i="5" s="1"/>
  <c r="BE118" i="5" s="1"/>
  <c r="BE119" i="5" s="1"/>
  <c r="BE120" i="5" s="1"/>
  <c r="AT107" i="5"/>
  <c r="AR107" i="5"/>
  <c r="AP107" i="5"/>
  <c r="AN107" i="5"/>
  <c r="AL107" i="5"/>
  <c r="AJ107" i="5"/>
  <c r="AH107" i="5"/>
  <c r="AF107" i="5"/>
  <c r="AD107" i="5"/>
  <c r="AA108" i="2" l="1"/>
  <c r="Z108" i="2"/>
  <c r="X108" i="2"/>
  <c r="W108" i="2"/>
  <c r="P108" i="2"/>
  <c r="R24" i="2" l="1"/>
  <c r="T24" i="2" s="1"/>
  <c r="K24" i="2"/>
  <c r="R23" i="2"/>
  <c r="Q23" i="2"/>
  <c r="Q24" i="2" s="1"/>
  <c r="M22" i="2"/>
  <c r="M23" i="2" s="1"/>
  <c r="M24" i="2" s="1"/>
  <c r="M25" i="2" s="1"/>
  <c r="M26" i="2" s="1"/>
  <c r="H22" i="2"/>
  <c r="H23" i="2" s="1"/>
  <c r="H24" i="2" s="1"/>
  <c r="H25" i="2" s="1"/>
  <c r="H26" i="2" s="1"/>
  <c r="R22" i="2"/>
  <c r="Q22" i="2"/>
  <c r="O22" i="2"/>
  <c r="O23" i="2" s="1"/>
  <c r="O24" i="2" s="1"/>
  <c r="O25" i="2" s="1"/>
  <c r="O26" i="2" s="1"/>
  <c r="AA107" i="2"/>
  <c r="Z107" i="2"/>
  <c r="X107" i="2"/>
  <c r="W107" i="2"/>
  <c r="P107" i="2"/>
  <c r="AT106" i="5"/>
  <c r="AR106" i="5"/>
  <c r="AP106" i="5"/>
  <c r="AN106" i="5"/>
  <c r="AL106" i="5"/>
  <c r="AJ106" i="5"/>
  <c r="AH106" i="5"/>
  <c r="AF106" i="5"/>
  <c r="AD106" i="5"/>
  <c r="AA106" i="2" l="1"/>
  <c r="Z106" i="2"/>
  <c r="X106" i="2"/>
  <c r="W106" i="2"/>
  <c r="P106" i="2"/>
  <c r="AT105" i="5"/>
  <c r="AR105" i="5"/>
  <c r="AP105" i="5"/>
  <c r="AN105" i="5"/>
  <c r="AL105" i="5"/>
  <c r="AJ105" i="5"/>
  <c r="AH105" i="5"/>
  <c r="AF105" i="5"/>
  <c r="AD105" i="5"/>
  <c r="AH100" i="5"/>
  <c r="AJ100" i="5"/>
  <c r="AL100" i="5"/>
  <c r="AN100" i="5"/>
  <c r="AP100" i="5"/>
  <c r="AR100" i="5"/>
  <c r="AT100" i="5"/>
  <c r="AF101" i="5"/>
  <c r="AF100" i="5"/>
  <c r="AD101" i="5"/>
  <c r="AD100" i="5"/>
  <c r="AN98" i="5"/>
  <c r="AL98" i="5"/>
  <c r="W96" i="5"/>
  <c r="AN95" i="5"/>
  <c r="AT99" i="5"/>
  <c r="AR99" i="5"/>
  <c r="AP99" i="5"/>
  <c r="AN99" i="5"/>
  <c r="AL99" i="5"/>
  <c r="AJ99" i="5"/>
  <c r="AH99" i="5"/>
  <c r="AF99" i="5"/>
  <c r="AD99" i="5"/>
  <c r="AN93" i="5"/>
  <c r="AN92" i="5"/>
  <c r="AT91" i="5"/>
  <c r="AN91" i="5"/>
  <c r="AN86" i="5"/>
  <c r="AL96" i="5"/>
  <c r="AL97" i="5"/>
  <c r="AF93" i="5"/>
  <c r="AF94" i="5"/>
  <c r="AF95" i="5"/>
  <c r="AF96" i="5"/>
  <c r="AF97" i="5"/>
  <c r="AF98" i="5"/>
  <c r="AN94" i="5"/>
  <c r="AN96" i="5"/>
  <c r="AN97" i="5"/>
  <c r="AN90" i="5"/>
  <c r="AN89" i="5"/>
  <c r="AN88" i="5"/>
  <c r="AN87" i="5"/>
  <c r="AN85" i="5"/>
  <c r="AN84" i="5"/>
  <c r="AT98" i="5"/>
  <c r="AR98" i="5"/>
  <c r="AP98" i="5"/>
  <c r="AJ98" i="5"/>
  <c r="AH98" i="5"/>
  <c r="AD98" i="5"/>
  <c r="AT97" i="5"/>
  <c r="AR97" i="5"/>
  <c r="AP97" i="5"/>
  <c r="AJ97" i="5"/>
  <c r="AH97" i="5"/>
  <c r="AD97" i="5"/>
  <c r="AT96" i="5"/>
  <c r="AR96" i="5"/>
  <c r="AP96" i="5"/>
  <c r="AJ96" i="5"/>
  <c r="AH96" i="5"/>
  <c r="AD96" i="5"/>
  <c r="AT95" i="5"/>
  <c r="AR95" i="5"/>
  <c r="AP95" i="5"/>
  <c r="AL95" i="5"/>
  <c r="AJ95" i="5"/>
  <c r="AH95" i="5"/>
  <c r="AD95" i="5"/>
  <c r="AT94" i="5"/>
  <c r="AR94" i="5"/>
  <c r="AP94" i="5"/>
  <c r="AL94" i="5"/>
  <c r="AJ94" i="5"/>
  <c r="AH94" i="5"/>
  <c r="AD94" i="5"/>
  <c r="AT93" i="5"/>
  <c r="AR93" i="5"/>
  <c r="AP93" i="5"/>
  <c r="AL93" i="5"/>
  <c r="AJ93" i="5"/>
  <c r="AH93" i="5"/>
  <c r="AD93" i="5"/>
  <c r="AT92" i="5"/>
  <c r="AR92" i="5"/>
  <c r="AP92" i="5"/>
  <c r="AL92" i="5"/>
  <c r="AJ92" i="5"/>
  <c r="AH92" i="5"/>
  <c r="AF92" i="5"/>
  <c r="AD92" i="5"/>
  <c r="AR91" i="5"/>
  <c r="AP91" i="5"/>
  <c r="AL91" i="5"/>
  <c r="AJ91" i="5"/>
  <c r="AH91" i="5"/>
  <c r="AF91" i="5"/>
  <c r="AD91" i="5"/>
  <c r="AT90" i="5"/>
  <c r="AR90" i="5"/>
  <c r="AP90" i="5"/>
  <c r="AL90" i="5"/>
  <c r="AJ90" i="5"/>
  <c r="AH90" i="5"/>
  <c r="AF90" i="5"/>
  <c r="AD90" i="5"/>
  <c r="AT89" i="5"/>
  <c r="AR89" i="5"/>
  <c r="AP89" i="5"/>
  <c r="AL89" i="5"/>
  <c r="AJ89" i="5"/>
  <c r="AH89" i="5"/>
  <c r="AF89" i="5"/>
  <c r="AD89" i="5"/>
  <c r="AT88" i="5"/>
  <c r="AR88" i="5"/>
  <c r="AP88" i="5"/>
  <c r="AL88" i="5"/>
  <c r="AJ88" i="5"/>
  <c r="AH88" i="5"/>
  <c r="AF88" i="5"/>
  <c r="AD88" i="5"/>
  <c r="AT87" i="5"/>
  <c r="AR87" i="5"/>
  <c r="AP87" i="5"/>
  <c r="AL87" i="5"/>
  <c r="AJ87" i="5"/>
  <c r="AH87" i="5"/>
  <c r="AF87" i="5"/>
  <c r="AD87" i="5"/>
  <c r="AT86" i="5"/>
  <c r="AR86" i="5"/>
  <c r="AP86" i="5"/>
  <c r="AL86" i="5"/>
  <c r="AJ86" i="5"/>
  <c r="AH86" i="5"/>
  <c r="AF86" i="5"/>
  <c r="AD86" i="5"/>
  <c r="AT85" i="5"/>
  <c r="AR85" i="5"/>
  <c r="AP85" i="5"/>
  <c r="AL85" i="5"/>
  <c r="AJ85" i="5"/>
  <c r="AH85" i="5"/>
  <c r="AF85" i="5"/>
  <c r="AD85" i="5"/>
  <c r="AF84" i="5"/>
  <c r="AF83" i="5"/>
  <c r="AR84" i="5"/>
  <c r="AP84" i="5"/>
  <c r="AP83" i="5"/>
  <c r="AT84" i="5"/>
  <c r="AT83" i="5"/>
  <c r="AT82" i="5"/>
  <c r="AT81" i="5"/>
  <c r="AL80" i="5"/>
  <c r="C71" i="5"/>
  <c r="AT79" i="5"/>
  <c r="AN83" i="5"/>
  <c r="AN82" i="5"/>
  <c r="AN81" i="5"/>
  <c r="AL79" i="5"/>
  <c r="AT77" i="5"/>
  <c r="AL77" i="5"/>
  <c r="AN76" i="5"/>
  <c r="AD84" i="5"/>
  <c r="AD83" i="5"/>
  <c r="AD82" i="5"/>
  <c r="AD81" i="5"/>
  <c r="AD80" i="5"/>
  <c r="AD79" i="5"/>
  <c r="AD78" i="5"/>
  <c r="AD77" i="5"/>
  <c r="AF82" i="5"/>
  <c r="AF81" i="5"/>
  <c r="AF80" i="5"/>
  <c r="AF79" i="5"/>
  <c r="AF78" i="5"/>
  <c r="AF77" i="5"/>
  <c r="AH84" i="5"/>
  <c r="AH83" i="5"/>
  <c r="AH82" i="5"/>
  <c r="AH81" i="5"/>
  <c r="AH80" i="5"/>
  <c r="AH79" i="5"/>
  <c r="AH78" i="5"/>
  <c r="AH77" i="5"/>
  <c r="AH76" i="5"/>
  <c r="AJ84" i="5"/>
  <c r="AJ83" i="5"/>
  <c r="AJ82" i="5"/>
  <c r="AJ81" i="5"/>
  <c r="AJ80" i="5"/>
  <c r="AJ79" i="5"/>
  <c r="AJ78" i="5"/>
  <c r="AJ77" i="5"/>
  <c r="AJ76" i="5"/>
  <c r="AL84" i="5"/>
  <c r="AL83" i="5"/>
  <c r="AL82" i="5"/>
  <c r="AL81" i="5"/>
  <c r="AL78" i="5"/>
  <c r="AL76" i="5"/>
  <c r="AN80" i="5"/>
  <c r="AN79" i="5"/>
  <c r="AN78" i="5"/>
  <c r="AN77" i="5"/>
  <c r="AP82" i="5"/>
  <c r="AP81" i="5"/>
  <c r="AP80" i="5"/>
  <c r="AP79" i="5"/>
  <c r="AP78" i="5"/>
  <c r="AP77" i="5"/>
  <c r="AR83" i="5"/>
  <c r="AR82" i="5"/>
  <c r="AR81" i="5"/>
  <c r="AR80" i="5"/>
  <c r="AR79" i="5"/>
  <c r="AR78" i="5"/>
  <c r="AR77" i="5"/>
  <c r="AR76" i="5"/>
  <c r="AT80" i="5"/>
  <c r="AT78" i="5"/>
  <c r="AT76" i="5"/>
  <c r="AP76" i="5"/>
  <c r="AT75" i="5"/>
  <c r="AR75" i="5"/>
  <c r="AP75" i="5"/>
  <c r="AN75" i="5"/>
  <c r="AL75" i="5"/>
  <c r="AJ75" i="5"/>
  <c r="AF75" i="5"/>
  <c r="AH75" i="5"/>
  <c r="AH74" i="5"/>
  <c r="AF76" i="5"/>
  <c r="AF74" i="5"/>
  <c r="AF73" i="5"/>
  <c r="AD76" i="5"/>
  <c r="AD75" i="5"/>
  <c r="AD74" i="5"/>
  <c r="AT74" i="5"/>
  <c r="AR74" i="5"/>
  <c r="AP74" i="5"/>
  <c r="AN74" i="5"/>
  <c r="AL74" i="5"/>
  <c r="AJ74" i="5"/>
  <c r="AT73" i="5"/>
  <c r="AR73" i="5"/>
  <c r="AP73" i="5"/>
  <c r="AN73" i="5"/>
  <c r="AL73" i="5"/>
  <c r="AJ73" i="5"/>
  <c r="AH73" i="5"/>
  <c r="AD73" i="5"/>
  <c r="AP72" i="5"/>
  <c r="AP71" i="5"/>
  <c r="AR72" i="5"/>
  <c r="AR71" i="5"/>
  <c r="AT72" i="5"/>
  <c r="AT71" i="5"/>
  <c r="AN71" i="5"/>
  <c r="AL71" i="5"/>
  <c r="AD72" i="5"/>
  <c r="AD71" i="5"/>
  <c r="AF72" i="5"/>
  <c r="AF71" i="5"/>
  <c r="AH72" i="5"/>
  <c r="AH71" i="5"/>
  <c r="AN72" i="5"/>
  <c r="AL72" i="5"/>
  <c r="AH70" i="5"/>
  <c r="AF70" i="5"/>
  <c r="AL70" i="5"/>
  <c r="AN70" i="5"/>
  <c r="AD70" i="5"/>
  <c r="AP70" i="5"/>
  <c r="AR70" i="5"/>
  <c r="AT70" i="5"/>
  <c r="AT101" i="5"/>
  <c r="AR101" i="5"/>
  <c r="AP101" i="5"/>
  <c r="AH101" i="5"/>
  <c r="AN101" i="5"/>
  <c r="AL101" i="5"/>
  <c r="AJ101" i="5"/>
  <c r="AT104" i="5"/>
  <c r="AT103" i="5"/>
  <c r="AT102" i="5"/>
  <c r="AR104" i="5"/>
  <c r="AR103" i="5"/>
  <c r="AR102" i="5"/>
  <c r="AP104" i="5"/>
  <c r="AP103" i="5"/>
  <c r="AP102" i="5"/>
  <c r="AN104" i="5"/>
  <c r="AN103" i="5"/>
  <c r="AN102" i="5"/>
  <c r="AL104" i="5"/>
  <c r="AL103" i="5"/>
  <c r="AL102" i="5"/>
  <c r="AJ104" i="5"/>
  <c r="AJ103" i="5"/>
  <c r="AJ102" i="5"/>
  <c r="AH104" i="5"/>
  <c r="AH103" i="5"/>
  <c r="AH102" i="5"/>
  <c r="AF104" i="5"/>
  <c r="AF103" i="5"/>
  <c r="AF102" i="5"/>
  <c r="AD103" i="5"/>
  <c r="AD102" i="5"/>
  <c r="AD104" i="5"/>
  <c r="C72" i="5" l="1"/>
  <c r="AZ71" i="5"/>
  <c r="AA105" i="2"/>
  <c r="Z105" i="2"/>
  <c r="X105" i="2"/>
  <c r="W105" i="2"/>
  <c r="AA104" i="2"/>
  <c r="Z104" i="2"/>
  <c r="X104" i="2"/>
  <c r="W104" i="2"/>
  <c r="P105" i="2"/>
  <c r="C73" i="5" l="1"/>
  <c r="AZ72" i="5"/>
  <c r="P104" i="2"/>
  <c r="C74" i="5" l="1"/>
  <c r="AZ73" i="5"/>
  <c r="AA103" i="2"/>
  <c r="Z103" i="2"/>
  <c r="X103" i="2"/>
  <c r="W103" i="2"/>
  <c r="P103" i="2"/>
  <c r="C75" i="5" l="1"/>
  <c r="AZ74" i="5"/>
  <c r="AA102" i="2"/>
  <c r="Z102" i="2"/>
  <c r="X102" i="2"/>
  <c r="W102" i="2"/>
  <c r="P102" i="2"/>
  <c r="C76" i="5" l="1"/>
  <c r="AZ75" i="5"/>
  <c r="AA101" i="2"/>
  <c r="Z101" i="2"/>
  <c r="X101" i="2"/>
  <c r="W101" i="2"/>
  <c r="P101" i="2"/>
  <c r="C77" i="5" l="1"/>
  <c r="AZ76" i="5"/>
  <c r="AA100" i="2"/>
  <c r="Z100" i="2"/>
  <c r="X100" i="2"/>
  <c r="W100" i="2"/>
  <c r="P100" i="2"/>
  <c r="C78" i="5" l="1"/>
  <c r="AZ77" i="5"/>
  <c r="P99" i="2"/>
  <c r="AA99" i="2"/>
  <c r="Z99" i="2"/>
  <c r="X99" i="2"/>
  <c r="W99" i="2"/>
  <c r="C79" i="5" l="1"/>
  <c r="AZ78" i="5"/>
  <c r="P98" i="2"/>
  <c r="AA98" i="2"/>
  <c r="Z98" i="2"/>
  <c r="X98" i="2"/>
  <c r="W98" i="2"/>
  <c r="C80" i="5" l="1"/>
  <c r="AZ79" i="5"/>
  <c r="AA97" i="2"/>
  <c r="Z97" i="2"/>
  <c r="X97" i="2"/>
  <c r="W97" i="2"/>
  <c r="P97" i="2"/>
  <c r="C81" i="5" l="1"/>
  <c r="AZ80" i="5"/>
  <c r="AA96" i="2"/>
  <c r="Z96" i="2"/>
  <c r="X96" i="2"/>
  <c r="W96" i="2"/>
  <c r="P96" i="2"/>
  <c r="C82" i="5" l="1"/>
  <c r="AZ81" i="5"/>
  <c r="AA95" i="2"/>
  <c r="Z95" i="2"/>
  <c r="X95" i="2"/>
  <c r="W95" i="2"/>
  <c r="P95" i="2"/>
  <c r="C83" i="5" l="1"/>
  <c r="AZ82" i="5"/>
  <c r="AA94" i="2"/>
  <c r="Z94" i="2"/>
  <c r="X94" i="2"/>
  <c r="W94" i="2"/>
  <c r="P94" i="2"/>
  <c r="C84" i="5" l="1"/>
  <c r="AZ83" i="5"/>
  <c r="P93" i="2"/>
  <c r="AA93" i="2"/>
  <c r="Z93" i="2"/>
  <c r="X93" i="2"/>
  <c r="W93" i="2"/>
  <c r="C85" i="5" l="1"/>
  <c r="AZ84" i="5"/>
  <c r="AA92" i="2"/>
  <c r="Z92" i="2"/>
  <c r="X92" i="2"/>
  <c r="W92" i="2"/>
  <c r="P92" i="2"/>
  <c r="C86" i="5" l="1"/>
  <c r="AZ85" i="5"/>
  <c r="P91" i="2"/>
  <c r="AA91" i="2"/>
  <c r="Z91" i="2"/>
  <c r="X91" i="2"/>
  <c r="W91" i="2"/>
  <c r="C87" i="5" l="1"/>
  <c r="AZ86" i="5"/>
  <c r="P90" i="2"/>
  <c r="AA90" i="2"/>
  <c r="Z90" i="2"/>
  <c r="X90" i="2"/>
  <c r="W90" i="2"/>
  <c r="C88" i="5" l="1"/>
  <c r="AZ87" i="5"/>
  <c r="P89" i="2"/>
  <c r="AA89" i="2"/>
  <c r="Z89" i="2"/>
  <c r="X89" i="2"/>
  <c r="W89" i="2"/>
  <c r="C89" i="5" l="1"/>
  <c r="AZ88" i="5"/>
  <c r="AA88" i="2"/>
  <c r="Z88" i="2"/>
  <c r="X88" i="2"/>
  <c r="W88" i="2"/>
  <c r="P88" i="2"/>
  <c r="C90" i="5" l="1"/>
  <c r="AZ89" i="5"/>
  <c r="P87" i="2"/>
  <c r="AA87" i="2"/>
  <c r="Z87" i="2"/>
  <c r="X87" i="2"/>
  <c r="W87" i="2"/>
  <c r="C91" i="5" l="1"/>
  <c r="AZ90" i="5"/>
  <c r="AA86" i="2"/>
  <c r="Z86" i="2"/>
  <c r="X86" i="2"/>
  <c r="W86" i="2"/>
  <c r="P86" i="2"/>
  <c r="C92" i="5" l="1"/>
  <c r="AZ91" i="5"/>
  <c r="P85" i="2"/>
  <c r="AA85" i="2"/>
  <c r="Z85" i="2"/>
  <c r="X85" i="2"/>
  <c r="W85" i="2"/>
  <c r="C93" i="5" l="1"/>
  <c r="AZ92" i="5"/>
  <c r="P84" i="2"/>
  <c r="AA84" i="2"/>
  <c r="Z84" i="2"/>
  <c r="X84" i="2"/>
  <c r="W84" i="2"/>
  <c r="C94" i="5" l="1"/>
  <c r="AZ93" i="5"/>
  <c r="AA83" i="2"/>
  <c r="Z83" i="2"/>
  <c r="X83" i="2"/>
  <c r="P83" i="2"/>
  <c r="W83" i="2"/>
  <c r="C95" i="5" l="1"/>
  <c r="AZ94" i="5"/>
  <c r="P82" i="2"/>
  <c r="AA82" i="2"/>
  <c r="Z82" i="2"/>
  <c r="X82" i="2"/>
  <c r="W82" i="2"/>
  <c r="C96" i="5" l="1"/>
  <c r="AZ95" i="5"/>
  <c r="AA81" i="2"/>
  <c r="Z81" i="2"/>
  <c r="X81" i="2"/>
  <c r="W81" i="2"/>
  <c r="P81" i="2"/>
  <c r="C97" i="5" l="1"/>
  <c r="AZ96" i="5"/>
  <c r="P80" i="2"/>
  <c r="AA80" i="2"/>
  <c r="Z80" i="2"/>
  <c r="X80" i="2"/>
  <c r="W80" i="2"/>
  <c r="AZ97" i="5" l="1"/>
  <c r="C98" i="5"/>
  <c r="D97" i="5"/>
  <c r="P79" i="2"/>
  <c r="AA79" i="2"/>
  <c r="Z79" i="2"/>
  <c r="X79" i="2"/>
  <c r="W79" i="2"/>
  <c r="AZ98" i="5" l="1"/>
  <c r="C99" i="5"/>
  <c r="D98" i="5"/>
  <c r="P78" i="2"/>
  <c r="AA78" i="2"/>
  <c r="Z78" i="2"/>
  <c r="X78" i="2"/>
  <c r="W78" i="2"/>
  <c r="AZ99" i="5" l="1"/>
  <c r="C100" i="5"/>
  <c r="D99" i="5"/>
  <c r="P77" i="2"/>
  <c r="AA77" i="2"/>
  <c r="Z77" i="2"/>
  <c r="X77" i="2"/>
  <c r="W77" i="2"/>
  <c r="AZ100" i="5" l="1"/>
  <c r="C101" i="5"/>
  <c r="D100" i="5"/>
  <c r="P76" i="2"/>
  <c r="AA76" i="2"/>
  <c r="Z76" i="2"/>
  <c r="X76" i="2"/>
  <c r="W76" i="2"/>
  <c r="AZ101" i="5" l="1"/>
  <c r="C102" i="5"/>
  <c r="D101" i="5"/>
  <c r="P75" i="2"/>
  <c r="AA75" i="2"/>
  <c r="Z75" i="2"/>
  <c r="X75" i="2"/>
  <c r="W75" i="2"/>
  <c r="AZ102" i="5" l="1"/>
  <c r="C103" i="5"/>
  <c r="D102" i="5"/>
  <c r="P74" i="2"/>
  <c r="AA74" i="2"/>
  <c r="Z74" i="2"/>
  <c r="X74" i="2"/>
  <c r="W74" i="2"/>
  <c r="AZ103" i="5" l="1"/>
  <c r="D103" i="5"/>
  <c r="C104" i="5"/>
  <c r="P73" i="2"/>
  <c r="AA73" i="2"/>
  <c r="Z73" i="2"/>
  <c r="X73" i="2"/>
  <c r="W73" i="2"/>
  <c r="AZ104" i="5" l="1"/>
  <c r="D104" i="5"/>
  <c r="C105" i="5"/>
  <c r="P72" i="2"/>
  <c r="AA72" i="2"/>
  <c r="Z72" i="2"/>
  <c r="X72" i="2"/>
  <c r="W72" i="2"/>
  <c r="AZ105" i="5" l="1"/>
  <c r="C106" i="5"/>
  <c r="D105" i="5"/>
  <c r="P71" i="2"/>
  <c r="AA71" i="2"/>
  <c r="Z71" i="2"/>
  <c r="X71" i="2"/>
  <c r="W71" i="2"/>
  <c r="AZ106" i="5" l="1"/>
  <c r="D106" i="5"/>
  <c r="C107" i="5"/>
  <c r="P70" i="2"/>
  <c r="AA70" i="2"/>
  <c r="Z70" i="2"/>
  <c r="X70" i="2"/>
  <c r="W70" i="2"/>
  <c r="AZ107" i="5" l="1"/>
  <c r="C108" i="5"/>
  <c r="D107" i="5"/>
  <c r="P69" i="2"/>
  <c r="AA69" i="2"/>
  <c r="Z69" i="2"/>
  <c r="X69" i="2"/>
  <c r="W69" i="2"/>
  <c r="D108" i="5" l="1"/>
  <c r="C109" i="5"/>
  <c r="AZ108" i="5"/>
  <c r="P68" i="2"/>
  <c r="AA68" i="2"/>
  <c r="Z68" i="2"/>
  <c r="X68" i="2"/>
  <c r="W68" i="2"/>
  <c r="D109" i="5" l="1"/>
  <c r="C110" i="5"/>
  <c r="AZ109" i="5"/>
  <c r="P67" i="2"/>
  <c r="AA67" i="2"/>
  <c r="Z67" i="2"/>
  <c r="X67" i="2"/>
  <c r="W67" i="2"/>
  <c r="AZ110" i="5" l="1"/>
  <c r="C111" i="5"/>
  <c r="D110" i="5"/>
  <c r="P66" i="2"/>
  <c r="AA66" i="2"/>
  <c r="Z66" i="2"/>
  <c r="X66" i="2"/>
  <c r="W66" i="2"/>
  <c r="D111" i="5" l="1"/>
  <c r="C112" i="5"/>
  <c r="C113" i="5" s="1"/>
  <c r="AZ111" i="5"/>
  <c r="P65" i="2"/>
  <c r="AA65" i="2"/>
  <c r="Z65" i="2"/>
  <c r="X65" i="2"/>
  <c r="W65" i="2"/>
  <c r="D113" i="5" l="1"/>
  <c r="C114" i="5"/>
  <c r="AZ113" i="5"/>
  <c r="D112" i="5"/>
  <c r="AZ112" i="5"/>
  <c r="P64" i="2"/>
  <c r="AA64" i="2"/>
  <c r="Z64" i="2"/>
  <c r="X64" i="2"/>
  <c r="W64" i="2"/>
  <c r="D114" i="5" l="1"/>
  <c r="C115" i="5"/>
  <c r="AZ114" i="5"/>
  <c r="AA63" i="2"/>
  <c r="Z63" i="2"/>
  <c r="X63" i="2"/>
  <c r="W63" i="2"/>
  <c r="P63" i="2"/>
  <c r="D115" i="5" l="1"/>
  <c r="C116" i="5"/>
  <c r="AZ115" i="5"/>
  <c r="AA62" i="2"/>
  <c r="Z62" i="2"/>
  <c r="P62" i="2"/>
  <c r="X62" i="2"/>
  <c r="W62" i="2"/>
  <c r="D116" i="5" l="1"/>
  <c r="C117" i="5"/>
  <c r="AZ116" i="5"/>
  <c r="P61" i="2"/>
  <c r="AA61" i="2"/>
  <c r="Z61" i="2"/>
  <c r="X61" i="2"/>
  <c r="W61" i="2"/>
  <c r="D117" i="5" l="1"/>
  <c r="C118" i="5"/>
  <c r="AZ117" i="5"/>
  <c r="AA60" i="2"/>
  <c r="Z60" i="2"/>
  <c r="X60" i="2"/>
  <c r="W60" i="2"/>
  <c r="P60" i="2"/>
  <c r="D118" i="5" l="1"/>
  <c r="C119" i="5"/>
  <c r="AZ118" i="5"/>
  <c r="P59" i="2"/>
  <c r="D119" i="5" l="1"/>
  <c r="AZ119" i="5"/>
  <c r="AA59" i="2"/>
  <c r="Z59" i="2"/>
  <c r="X59" i="2"/>
  <c r="W59" i="2"/>
  <c r="O58" i="2" l="1"/>
  <c r="O59" i="2" s="1"/>
  <c r="O60" i="2" s="1"/>
  <c r="O61" i="2" s="1"/>
  <c r="O62" i="2" s="1"/>
  <c r="O63" i="2" s="1"/>
  <c r="O64" i="2" s="1"/>
  <c r="O65" i="2" s="1"/>
  <c r="O66" i="2" s="1"/>
  <c r="O67" i="2" s="1"/>
  <c r="O68" i="2" s="1"/>
  <c r="O69" i="2" s="1"/>
  <c r="O70" i="2" s="1"/>
  <c r="O71" i="2" s="1"/>
  <c r="O72" i="2" s="1"/>
  <c r="O73" i="2" s="1"/>
  <c r="O74" i="2" s="1"/>
  <c r="O75" i="2" s="1"/>
  <c r="O76" i="2" s="1"/>
  <c r="O77" i="2" s="1"/>
  <c r="O78" i="2" s="1"/>
  <c r="O79" i="2" s="1"/>
  <c r="O80" i="2" s="1"/>
  <c r="O81" i="2" s="1"/>
  <c r="O82" i="2" s="1"/>
  <c r="O83" i="2" s="1"/>
  <c r="O84" i="2" s="1"/>
  <c r="O85" i="2" s="1"/>
  <c r="O86" i="2" s="1"/>
  <c r="O87" i="2" s="1"/>
  <c r="O88" i="2" s="1"/>
  <c r="O89" i="2" s="1"/>
  <c r="O90" i="2" s="1"/>
  <c r="O91" i="2" s="1"/>
  <c r="O92" i="2" s="1"/>
  <c r="O93" i="2" s="1"/>
  <c r="O94" i="2" s="1"/>
  <c r="O95" i="2" s="1"/>
  <c r="O96" i="2" s="1"/>
  <c r="O97" i="2" s="1"/>
  <c r="O98" i="2" s="1"/>
  <c r="O99" i="2" s="1"/>
  <c r="O100" i="2" s="1"/>
  <c r="O101" i="2" s="1"/>
  <c r="O102" i="2" s="1"/>
  <c r="O103" i="2" s="1"/>
  <c r="O104" i="2" s="1"/>
  <c r="O105" i="2" s="1"/>
  <c r="O106" i="2" s="1"/>
  <c r="O107" i="2" s="1"/>
  <c r="O108" i="2" s="1"/>
  <c r="O109" i="2" s="1"/>
  <c r="O110" i="2" s="1"/>
  <c r="O111" i="2" s="1"/>
  <c r="O112" i="2" s="1"/>
  <c r="P58" i="2"/>
  <c r="AA58" i="2"/>
  <c r="Z58" i="2"/>
  <c r="X58" i="2"/>
  <c r="W58" i="2"/>
  <c r="P57" i="2" l="1"/>
  <c r="AA57" i="2"/>
  <c r="Z57" i="2"/>
  <c r="X57" i="2"/>
  <c r="W57" i="2"/>
  <c r="AA56" i="2" l="1"/>
  <c r="Z56" i="2"/>
  <c r="X56" i="2"/>
  <c r="W56" i="2"/>
  <c r="P56" i="2"/>
  <c r="AA55" i="2" l="1"/>
  <c r="Z55" i="2"/>
  <c r="W55" i="2"/>
  <c r="P55" i="2"/>
  <c r="X55" i="2"/>
  <c r="Z54" i="2" l="1"/>
  <c r="W54" i="2"/>
  <c r="P54" i="2"/>
  <c r="AA54" i="2"/>
  <c r="X54" i="2"/>
  <c r="Z53" i="2" l="1"/>
  <c r="Z52" i="2"/>
  <c r="Z51" i="2"/>
  <c r="Z50" i="2"/>
  <c r="Z49" i="2"/>
  <c r="Z48" i="2"/>
  <c r="Z47" i="2"/>
  <c r="Z46" i="2"/>
  <c r="Z45" i="2"/>
  <c r="Z44" i="2"/>
  <c r="Z43" i="2"/>
  <c r="Z42" i="2"/>
  <c r="Z41" i="2"/>
  <c r="Z40" i="2"/>
  <c r="Z39" i="2"/>
  <c r="Z38" i="2"/>
  <c r="Z37" i="2"/>
  <c r="Z36" i="2"/>
  <c r="Z35" i="2"/>
  <c r="Z34" i="2"/>
  <c r="Z33" i="2"/>
  <c r="Z32" i="2"/>
  <c r="Z31" i="2"/>
  <c r="Z30" i="2"/>
  <c r="AA53" i="2"/>
  <c r="AA52" i="2"/>
  <c r="AA51" i="2"/>
  <c r="AA50" i="2"/>
  <c r="AA49" i="2"/>
  <c r="AA48" i="2"/>
  <c r="AA47" i="2"/>
  <c r="AA46" i="2"/>
  <c r="AA45" i="2"/>
  <c r="AA44" i="2"/>
  <c r="AA43" i="2"/>
  <c r="AA42" i="2"/>
  <c r="AA41" i="2"/>
  <c r="AA40" i="2"/>
  <c r="AA39" i="2"/>
  <c r="AA38" i="2"/>
  <c r="AA37" i="2"/>
  <c r="AA36" i="2"/>
  <c r="AA35" i="2"/>
  <c r="AA34" i="2"/>
  <c r="AA33" i="2"/>
  <c r="AA32" i="2"/>
  <c r="AA31" i="2"/>
  <c r="AA30" i="2"/>
  <c r="AA29" i="2"/>
  <c r="AB28" i="2"/>
  <c r="AA28" i="2"/>
  <c r="AB27" i="2"/>
  <c r="AA27" i="2"/>
  <c r="Y50" i="2"/>
  <c r="Y49" i="2"/>
  <c r="Y31" i="2"/>
  <c r="Y29" i="2"/>
  <c r="Y28" i="2"/>
  <c r="Y27" i="2"/>
  <c r="X53" i="2"/>
  <c r="X52" i="2"/>
  <c r="X51" i="2"/>
  <c r="X50" i="2"/>
  <c r="X49" i="2"/>
  <c r="X48" i="2"/>
  <c r="X47" i="2"/>
  <c r="X46" i="2"/>
  <c r="X45" i="2"/>
  <c r="X44" i="2"/>
  <c r="X43" i="2"/>
  <c r="X42" i="2"/>
  <c r="X41" i="2"/>
  <c r="X40" i="2"/>
  <c r="X39" i="2"/>
  <c r="X38" i="2"/>
  <c r="X37" i="2"/>
  <c r="X36" i="2"/>
  <c r="X35" i="2"/>
  <c r="X34" i="2"/>
  <c r="X33" i="2"/>
  <c r="X32" i="2"/>
  <c r="X31" i="2"/>
  <c r="X30" i="2"/>
  <c r="X29" i="2"/>
  <c r="X28" i="2"/>
  <c r="X27" i="2"/>
  <c r="Z27" i="2"/>
  <c r="W27" i="2"/>
  <c r="Z28" i="2"/>
  <c r="W28" i="2"/>
  <c r="Z29" i="2"/>
  <c r="W30" i="2"/>
  <c r="W29" i="2"/>
  <c r="W53" i="2"/>
  <c r="W52" i="2"/>
  <c r="W51" i="2"/>
  <c r="W50" i="2"/>
  <c r="W49" i="2"/>
  <c r="W48" i="2"/>
  <c r="W47" i="2"/>
  <c r="W46" i="2"/>
  <c r="W45" i="2"/>
  <c r="W44" i="2"/>
  <c r="W43" i="2"/>
  <c r="W42" i="2"/>
  <c r="W41" i="2"/>
  <c r="W40" i="2"/>
  <c r="W39" i="2"/>
  <c r="W38" i="2"/>
  <c r="W37" i="2"/>
  <c r="W36" i="2"/>
  <c r="W35" i="2"/>
  <c r="W34" i="2"/>
  <c r="W33" i="2"/>
  <c r="W32" i="2"/>
  <c r="W31" i="2"/>
  <c r="P53" i="2" l="1"/>
  <c r="P52" i="2" l="1"/>
  <c r="P51" i="2" l="1"/>
  <c r="H51" i="2"/>
  <c r="Y51" i="2" l="1"/>
  <c r="H52" i="2"/>
  <c r="P50" i="2"/>
  <c r="Y52" i="2" l="1"/>
  <c r="H53" i="2"/>
  <c r="H54" i="2" l="1"/>
  <c r="Y53" i="2"/>
  <c r="P49" i="2"/>
  <c r="H55" i="2" l="1"/>
  <c r="H56" i="2" s="1"/>
  <c r="Y54" i="2"/>
  <c r="P48" i="2"/>
  <c r="H57" i="2" l="1"/>
  <c r="Y56" i="2"/>
  <c r="Y55" i="2"/>
  <c r="P47" i="2"/>
  <c r="H58" i="2" l="1"/>
  <c r="Y57" i="2"/>
  <c r="P46" i="2"/>
  <c r="P45" i="2"/>
  <c r="P44" i="2"/>
  <c r="P43" i="2"/>
  <c r="P42" i="2"/>
  <c r="P41" i="2"/>
  <c r="P40" i="2"/>
  <c r="P39" i="2"/>
  <c r="P38" i="2"/>
  <c r="P37" i="2"/>
  <c r="P36" i="2"/>
  <c r="P35" i="2"/>
  <c r="P34" i="2"/>
  <c r="P33" i="2"/>
  <c r="P32" i="2"/>
  <c r="P31" i="2"/>
  <c r="P30" i="2"/>
  <c r="Y58" i="2" l="1"/>
  <c r="H59" i="2"/>
  <c r="O41" i="2"/>
  <c r="O42" i="2" s="1"/>
  <c r="O43" i="2" s="1"/>
  <c r="O44" i="2" s="1"/>
  <c r="O45" i="2" s="1"/>
  <c r="O46" i="2" s="1"/>
  <c r="O47" i="2" s="1"/>
  <c r="O48" i="2" s="1"/>
  <c r="O49" i="2" s="1"/>
  <c r="O50" i="2" s="1"/>
  <c r="O51" i="2" s="1"/>
  <c r="O52" i="2" s="1"/>
  <c r="O53" i="2" s="1"/>
  <c r="O54" i="2" s="1"/>
  <c r="Y59" i="2" l="1"/>
  <c r="H60" i="2"/>
  <c r="O55" i="2"/>
  <c r="O56" i="2" s="1"/>
  <c r="K34" i="2"/>
  <c r="K35" i="2" s="1"/>
  <c r="K36" i="2" s="1"/>
  <c r="K37" i="2" s="1"/>
  <c r="K38" i="2" s="1"/>
  <c r="K39" i="2" s="1"/>
  <c r="K40" i="2" s="1"/>
  <c r="K41" i="2" s="1"/>
  <c r="K42" i="2" s="1"/>
  <c r="K43" i="2" s="1"/>
  <c r="K44" i="2" s="1"/>
  <c r="K45" i="2" s="1"/>
  <c r="K46" i="2" s="1"/>
  <c r="K47" i="2" s="1"/>
  <c r="K48" i="2" s="1"/>
  <c r="K49" i="2" s="1"/>
  <c r="K50" i="2" s="1"/>
  <c r="K51" i="2" s="1"/>
  <c r="K52" i="2" s="1"/>
  <c r="K53" i="2" s="1"/>
  <c r="K54" i="2" s="1"/>
  <c r="K55" i="2" s="1"/>
  <c r="K56" i="2" s="1"/>
  <c r="K57" i="2" s="1"/>
  <c r="K58" i="2" s="1"/>
  <c r="K59" i="2" s="1"/>
  <c r="K60" i="2" s="1"/>
  <c r="K61" i="2" s="1"/>
  <c r="K62" i="2" s="1"/>
  <c r="K63" i="2" s="1"/>
  <c r="K64" i="2" s="1"/>
  <c r="K65" i="2" s="1"/>
  <c r="K66" i="2" s="1"/>
  <c r="K67" i="2" s="1"/>
  <c r="K68" i="2" s="1"/>
  <c r="K69" i="2" s="1"/>
  <c r="K70" i="2" s="1"/>
  <c r="K71" i="2" s="1"/>
  <c r="K72" i="2" s="1"/>
  <c r="K73" i="2" s="1"/>
  <c r="K74" i="2" s="1"/>
  <c r="K75" i="2" s="1"/>
  <c r="K76" i="2" s="1"/>
  <c r="K77" i="2" s="1"/>
  <c r="K78" i="2" s="1"/>
  <c r="K79" i="2" s="1"/>
  <c r="K80" i="2" s="1"/>
  <c r="K81" i="2" s="1"/>
  <c r="K82" i="2" s="1"/>
  <c r="K83" i="2" s="1"/>
  <c r="K84" i="2" s="1"/>
  <c r="K85" i="2" s="1"/>
  <c r="K86" i="2" s="1"/>
  <c r="K87" i="2" s="1"/>
  <c r="K88" i="2" s="1"/>
  <c r="K89" i="2" s="1"/>
  <c r="K90" i="2" s="1"/>
  <c r="K91" i="2" s="1"/>
  <c r="K92" i="2" s="1"/>
  <c r="K93" i="2" s="1"/>
  <c r="K94" i="2" s="1"/>
  <c r="K95" i="2" s="1"/>
  <c r="K96" i="2" s="1"/>
  <c r="K97" i="2" s="1"/>
  <c r="K98" i="2" s="1"/>
  <c r="K99" i="2" s="1"/>
  <c r="K100" i="2" s="1"/>
  <c r="K101" i="2" s="1"/>
  <c r="K102" i="2" s="1"/>
  <c r="K103" i="2" s="1"/>
  <c r="K104" i="2" s="1"/>
  <c r="K105" i="2" s="1"/>
  <c r="K106" i="2" s="1"/>
  <c r="K107" i="2" s="1"/>
  <c r="K108" i="2" s="1"/>
  <c r="K109" i="2" s="1"/>
  <c r="K110" i="2" s="1"/>
  <c r="K111" i="2" s="1"/>
  <c r="K112" i="2" s="1"/>
  <c r="O32" i="2"/>
  <c r="O33" i="2" s="1"/>
  <c r="O34" i="2" s="1"/>
  <c r="O35" i="2" s="1"/>
  <c r="O36" i="2" s="1"/>
  <c r="O37" i="2" s="1"/>
  <c r="O38" i="2" s="1"/>
  <c r="H32" i="2"/>
  <c r="H30" i="2"/>
  <c r="Y30" i="2" s="1"/>
  <c r="M29" i="2"/>
  <c r="H61" i="2" l="1"/>
  <c r="Y60" i="2"/>
  <c r="M30" i="2"/>
  <c r="AB29" i="2"/>
  <c r="H33" i="2"/>
  <c r="Y32" i="2"/>
  <c r="BK14" i="1"/>
  <c r="AO15" i="1"/>
  <c r="AO14" i="1"/>
  <c r="BK15" i="1"/>
  <c r="Y14" i="1"/>
  <c r="Y15" i="1"/>
  <c r="G15" i="1"/>
  <c r="G14" i="1"/>
  <c r="Y61" i="2" l="1"/>
  <c r="H62" i="2"/>
  <c r="H34" i="2"/>
  <c r="Y33" i="2"/>
  <c r="M31" i="2"/>
  <c r="AB30" i="2"/>
  <c r="H63" i="2" l="1"/>
  <c r="Y62" i="2"/>
  <c r="M32" i="2"/>
  <c r="AB31" i="2"/>
  <c r="H35" i="2"/>
  <c r="Y34" i="2"/>
  <c r="H64" i="2" l="1"/>
  <c r="Y63" i="2"/>
  <c r="H36" i="2"/>
  <c r="Y35" i="2"/>
  <c r="M33" i="2"/>
  <c r="AB32" i="2"/>
  <c r="Y64" i="2" l="1"/>
  <c r="H65" i="2"/>
  <c r="M34" i="2"/>
  <c r="AB33" i="2"/>
  <c r="H37" i="2"/>
  <c r="Y36" i="2"/>
  <c r="Y65" i="2" l="1"/>
  <c r="H66" i="2"/>
  <c r="H38" i="2"/>
  <c r="Y37" i="2"/>
  <c r="M35" i="2"/>
  <c r="AB34" i="2"/>
  <c r="H67" i="2" l="1"/>
  <c r="Y66" i="2"/>
  <c r="M36" i="2"/>
  <c r="AB35" i="2"/>
  <c r="H39" i="2"/>
  <c r="Y38" i="2"/>
  <c r="Y67" i="2" l="1"/>
  <c r="H68" i="2"/>
  <c r="H40" i="2"/>
  <c r="Y39" i="2"/>
  <c r="M37" i="2"/>
  <c r="AB36" i="2"/>
  <c r="Y68" i="2" l="1"/>
  <c r="H69" i="2"/>
  <c r="M38" i="2"/>
  <c r="AB37" i="2"/>
  <c r="H41" i="2"/>
  <c r="Y40" i="2"/>
  <c r="H70" i="2" l="1"/>
  <c r="Y69" i="2"/>
  <c r="H42" i="2"/>
  <c r="Y41" i="2"/>
  <c r="M39" i="2"/>
  <c r="AB38" i="2"/>
  <c r="Y70" i="2" l="1"/>
  <c r="H71" i="2"/>
  <c r="M40" i="2"/>
  <c r="AB39" i="2"/>
  <c r="H43" i="2"/>
  <c r="Y42" i="2"/>
  <c r="Y71" i="2" l="1"/>
  <c r="H72" i="2"/>
  <c r="Y43" i="2"/>
  <c r="H44" i="2"/>
  <c r="M41" i="2"/>
  <c r="AB40" i="2"/>
  <c r="Y72" i="2" l="1"/>
  <c r="H73" i="2"/>
  <c r="M42" i="2"/>
  <c r="AB41" i="2"/>
  <c r="Y44" i="2"/>
  <c r="H45" i="2"/>
  <c r="Y73" i="2" l="1"/>
  <c r="H74" i="2"/>
  <c r="Y45" i="2"/>
  <c r="H46" i="2"/>
  <c r="M43" i="2"/>
  <c r="AB42" i="2"/>
  <c r="Y74" i="2" l="1"/>
  <c r="H75" i="2"/>
  <c r="Y46" i="2"/>
  <c r="H47" i="2"/>
  <c r="M44" i="2"/>
  <c r="AB43" i="2"/>
  <c r="I43" i="2"/>
  <c r="Y75" i="2" l="1"/>
  <c r="H76" i="2"/>
  <c r="M45" i="2"/>
  <c r="AB44" i="2"/>
  <c r="I44" i="2"/>
  <c r="Y47" i="2"/>
  <c r="H48" i="2"/>
  <c r="Y76" i="2" l="1"/>
  <c r="H77" i="2"/>
  <c r="Y48" i="2"/>
  <c r="M46" i="2"/>
  <c r="AB45" i="2"/>
  <c r="I45" i="2"/>
  <c r="Y77" i="2" l="1"/>
  <c r="H78" i="2"/>
  <c r="AB46" i="2"/>
  <c r="M47" i="2"/>
  <c r="I46" i="2"/>
  <c r="H79" i="2" l="1"/>
  <c r="Y78" i="2"/>
  <c r="AB47" i="2"/>
  <c r="M48" i="2"/>
  <c r="I47" i="2"/>
  <c r="H80" i="2" l="1"/>
  <c r="Y79" i="2"/>
  <c r="AB48" i="2"/>
  <c r="M49" i="2"/>
  <c r="I48" i="2"/>
  <c r="H81" i="2" l="1"/>
  <c r="Y80" i="2"/>
  <c r="AB49" i="2"/>
  <c r="M50" i="2"/>
  <c r="I49" i="2"/>
  <c r="H82" i="2" l="1"/>
  <c r="Y81" i="2"/>
  <c r="AB50" i="2"/>
  <c r="M51" i="2"/>
  <c r="I50" i="2"/>
  <c r="H83" i="2" l="1"/>
  <c r="Y82" i="2"/>
  <c r="AB51" i="2"/>
  <c r="M52" i="2"/>
  <c r="I51" i="2"/>
  <c r="H84" i="2" l="1"/>
  <c r="Y83" i="2"/>
  <c r="AB52" i="2"/>
  <c r="M53" i="2"/>
  <c r="I52" i="2"/>
  <c r="Y84" i="2" l="1"/>
  <c r="H85" i="2"/>
  <c r="M54" i="2"/>
  <c r="AB53" i="2"/>
  <c r="I53" i="2"/>
  <c r="H86" i="2" l="1"/>
  <c r="Y85" i="2"/>
  <c r="M55" i="2"/>
  <c r="M56" i="2" s="1"/>
  <c r="AB54" i="2"/>
  <c r="I54" i="2"/>
  <c r="H87" i="2" l="1"/>
  <c r="Y86" i="2"/>
  <c r="M57" i="2"/>
  <c r="I56" i="2"/>
  <c r="AB56" i="2"/>
  <c r="AB55" i="2"/>
  <c r="I55" i="2"/>
  <c r="Y87" i="2" l="1"/>
  <c r="H88" i="2"/>
  <c r="M58" i="2"/>
  <c r="I57" i="2"/>
  <c r="AB57" i="2"/>
  <c r="Y88" i="2" l="1"/>
  <c r="H89" i="2"/>
  <c r="AB58" i="2"/>
  <c r="M59" i="2"/>
  <c r="M60" i="2" s="1"/>
  <c r="I58" i="2"/>
  <c r="Y89" i="2" l="1"/>
  <c r="H90" i="2"/>
  <c r="AB60" i="2"/>
  <c r="M61" i="2"/>
  <c r="I60" i="2"/>
  <c r="I59" i="2"/>
  <c r="AB59" i="2"/>
  <c r="Y90" i="2" l="1"/>
  <c r="H91" i="2"/>
  <c r="M62" i="2"/>
  <c r="AB61" i="2"/>
  <c r="I61" i="2"/>
  <c r="Y91" i="2" l="1"/>
  <c r="H92" i="2"/>
  <c r="M63" i="2"/>
  <c r="AB62" i="2"/>
  <c r="I62" i="2"/>
  <c r="H93" i="2" l="1"/>
  <c r="Y92" i="2"/>
  <c r="M64" i="2"/>
  <c r="AB63" i="2"/>
  <c r="I63" i="2"/>
  <c r="H94" i="2" l="1"/>
  <c r="Y93" i="2"/>
  <c r="AB64" i="2"/>
  <c r="M65" i="2"/>
  <c r="I64" i="2"/>
  <c r="H95" i="2" l="1"/>
  <c r="Y94" i="2"/>
  <c r="AB65" i="2"/>
  <c r="M66" i="2"/>
  <c r="I65" i="2"/>
  <c r="H96" i="2" l="1"/>
  <c r="Y95" i="2"/>
  <c r="M67" i="2"/>
  <c r="AB66" i="2"/>
  <c r="I66" i="2"/>
  <c r="Y96" i="2" l="1"/>
  <c r="H97" i="2"/>
  <c r="AB67" i="2"/>
  <c r="M68" i="2"/>
  <c r="I67" i="2"/>
  <c r="Y97" i="2" l="1"/>
  <c r="H98" i="2"/>
  <c r="AB68" i="2"/>
  <c r="M69" i="2"/>
  <c r="I68" i="2"/>
  <c r="H99" i="2" l="1"/>
  <c r="Y98" i="2"/>
  <c r="AB69" i="2"/>
  <c r="M70" i="2"/>
  <c r="I69" i="2"/>
  <c r="H100" i="2" l="1"/>
  <c r="Y99" i="2"/>
  <c r="I70" i="2"/>
  <c r="M71" i="2"/>
  <c r="AB70" i="2"/>
  <c r="H101" i="2" l="1"/>
  <c r="Y100" i="2"/>
  <c r="AB71" i="2"/>
  <c r="M72" i="2"/>
  <c r="I71" i="2"/>
  <c r="H102" i="2" l="1"/>
  <c r="Y101" i="2"/>
  <c r="AB72" i="2"/>
  <c r="M73" i="2"/>
  <c r="I72" i="2"/>
  <c r="H103" i="2" l="1"/>
  <c r="Y102" i="2"/>
  <c r="AB73" i="2"/>
  <c r="M74" i="2"/>
  <c r="I73" i="2"/>
  <c r="Y103" i="2" l="1"/>
  <c r="H104" i="2"/>
  <c r="AB74" i="2"/>
  <c r="M75" i="2"/>
  <c r="I74" i="2"/>
  <c r="H105" i="2" l="1"/>
  <c r="Y104" i="2"/>
  <c r="AB75" i="2"/>
  <c r="M76" i="2"/>
  <c r="I75" i="2"/>
  <c r="H106" i="2" l="1"/>
  <c r="Y105" i="2"/>
  <c r="M77" i="2"/>
  <c r="AB76" i="2"/>
  <c r="I76" i="2"/>
  <c r="Y106" i="2" l="1"/>
  <c r="H107" i="2"/>
  <c r="H108" i="2" s="1"/>
  <c r="M78" i="2"/>
  <c r="M79" i="2" s="1"/>
  <c r="AB77" i="2"/>
  <c r="I77" i="2"/>
  <c r="H109" i="2" l="1"/>
  <c r="Y108" i="2"/>
  <c r="M80" i="2"/>
  <c r="I79" i="2"/>
  <c r="Y107" i="2"/>
  <c r="AB78" i="2"/>
  <c r="I78" i="2"/>
  <c r="H110" i="2" l="1"/>
  <c r="Y109" i="2"/>
  <c r="M81" i="2"/>
  <c r="I80" i="2"/>
  <c r="AB79" i="2"/>
  <c r="H111" i="2" l="1"/>
  <c r="Y110" i="2"/>
  <c r="M82" i="2"/>
  <c r="AB81" i="2"/>
  <c r="I81" i="2"/>
  <c r="AB80" i="2"/>
  <c r="H112" i="2" l="1"/>
  <c r="M83" i="2"/>
  <c r="AB82" i="2"/>
  <c r="I82" i="2"/>
  <c r="AB83" i="2" l="1"/>
  <c r="M84" i="2"/>
  <c r="I83" i="2"/>
  <c r="AB84" i="2" l="1"/>
  <c r="M85" i="2"/>
  <c r="I84" i="2"/>
  <c r="AB85" i="2" l="1"/>
  <c r="M86" i="2"/>
  <c r="I85" i="2"/>
  <c r="M87" i="2" l="1"/>
  <c r="AB86" i="2"/>
  <c r="I86" i="2"/>
  <c r="AB87" i="2" l="1"/>
  <c r="M88" i="2"/>
  <c r="I87" i="2"/>
  <c r="AB88" i="2" l="1"/>
  <c r="M89" i="2"/>
  <c r="I88" i="2"/>
  <c r="AB89" i="2" l="1"/>
  <c r="M90" i="2"/>
  <c r="I89" i="2"/>
  <c r="M91" i="2" l="1"/>
  <c r="AB90" i="2"/>
  <c r="I90" i="2"/>
  <c r="AB91" i="2" l="1"/>
  <c r="M92" i="2"/>
  <c r="I91" i="2"/>
  <c r="AB92" i="2" l="1"/>
  <c r="M93" i="2"/>
  <c r="I92" i="2"/>
  <c r="AB93" i="2" l="1"/>
  <c r="M94" i="2"/>
  <c r="I93" i="2"/>
  <c r="AB94" i="2" l="1"/>
  <c r="M95" i="2"/>
  <c r="I94" i="2"/>
  <c r="AB95" i="2" l="1"/>
  <c r="M96" i="2"/>
  <c r="I95" i="2"/>
  <c r="AB96" i="2" l="1"/>
  <c r="M97" i="2"/>
  <c r="I96" i="2"/>
  <c r="AB97" i="2" l="1"/>
  <c r="M98" i="2"/>
  <c r="I97" i="2"/>
  <c r="AB98" i="2" l="1"/>
  <c r="M99" i="2"/>
  <c r="I98" i="2"/>
  <c r="AB99" i="2" l="1"/>
  <c r="M100" i="2"/>
  <c r="I99" i="2"/>
  <c r="M101" i="2" l="1"/>
  <c r="AB100" i="2"/>
  <c r="I100" i="2"/>
  <c r="AB101" i="2" l="1"/>
  <c r="M102" i="2"/>
  <c r="I101" i="2"/>
  <c r="AB102" i="2" l="1"/>
  <c r="M103" i="2"/>
  <c r="I102" i="2"/>
  <c r="AB103" i="2" l="1"/>
  <c r="M104" i="2"/>
  <c r="I103" i="2"/>
  <c r="AB104" i="2" l="1"/>
  <c r="M105" i="2"/>
  <c r="I104" i="2"/>
  <c r="AB105" i="2" l="1"/>
  <c r="M106" i="2"/>
  <c r="I105" i="2"/>
  <c r="AB106" i="2" l="1"/>
  <c r="M107" i="2"/>
  <c r="M108" i="2" s="1"/>
  <c r="I106" i="2"/>
  <c r="AB108" i="2" l="1"/>
  <c r="M109" i="2"/>
  <c r="I108" i="2"/>
  <c r="AB107" i="2"/>
  <c r="I107" i="2"/>
  <c r="M110" i="2" l="1"/>
  <c r="AB109" i="2"/>
  <c r="I109" i="2"/>
  <c r="M111" i="2" l="1"/>
  <c r="AB110" i="2"/>
  <c r="I110" i="2"/>
  <c r="M112" i="2" l="1"/>
  <c r="I112" i="2" s="1"/>
  <c r="I111" i="2"/>
</calcChain>
</file>

<file path=xl/sharedStrings.xml><?xml version="1.0" encoding="utf-8"?>
<sst xmlns="http://schemas.openxmlformats.org/spreadsheetml/2006/main" count="344" uniqueCount="176">
  <si>
    <t>国家衛健委</t>
    <rPh sb="0" eb="2">
      <t>コッカ</t>
    </rPh>
    <rPh sb="2" eb="5">
      <t>エイケンイ</t>
    </rPh>
    <phoneticPr fontId="1"/>
  </si>
  <si>
    <t>単位</t>
    <rPh sb="0" eb="2">
      <t>タンイ</t>
    </rPh>
    <phoneticPr fontId="1"/>
  </si>
  <si>
    <t>発表</t>
    <rPh sb="0" eb="2">
      <t>ハッピョウ</t>
    </rPh>
    <phoneticPr fontId="1"/>
  </si>
  <si>
    <t>日付</t>
    <rPh sb="0" eb="2">
      <t>ヒヅケ</t>
    </rPh>
    <phoneticPr fontId="1"/>
  </si>
  <si>
    <t>時点</t>
    <rPh sb="0" eb="2">
      <t>ジテン</t>
    </rPh>
    <phoneticPr fontId="1"/>
  </si>
  <si>
    <t>(0:0-24:0)</t>
    <phoneticPr fontId="1"/>
  </si>
  <si>
    <t>湖北</t>
    <rPh sb="0" eb="2">
      <t>コホク</t>
    </rPh>
    <phoneticPr fontId="1"/>
  </si>
  <si>
    <t>上海</t>
    <rPh sb="0" eb="2">
      <t>シャンハイ</t>
    </rPh>
    <phoneticPr fontId="1"/>
  </si>
  <si>
    <t>北京</t>
    <rPh sb="0" eb="2">
      <t>ペキン</t>
    </rPh>
    <phoneticPr fontId="1"/>
  </si>
  <si>
    <t>累計</t>
    <rPh sb="0" eb="2">
      <t>ルイケイ</t>
    </rPh>
    <phoneticPr fontId="1"/>
  </si>
  <si>
    <t>広東</t>
    <rPh sb="0" eb="2">
      <t>カントン</t>
    </rPh>
    <phoneticPr fontId="1"/>
  </si>
  <si>
    <t>四川</t>
    <rPh sb="0" eb="2">
      <t>シセン</t>
    </rPh>
    <phoneticPr fontId="1"/>
  </si>
  <si>
    <t>雲南</t>
    <rPh sb="0" eb="2">
      <t>ウンナン</t>
    </rPh>
    <phoneticPr fontId="1"/>
  </si>
  <si>
    <t>浙江</t>
    <rPh sb="0" eb="2">
      <t>セッコウ</t>
    </rPh>
    <phoneticPr fontId="1"/>
  </si>
  <si>
    <t>安徽</t>
    <rPh sb="0" eb="2">
      <t>アンキ</t>
    </rPh>
    <phoneticPr fontId="1"/>
  </si>
  <si>
    <t>海南</t>
    <rPh sb="0" eb="2">
      <t>カイナン</t>
    </rPh>
    <phoneticPr fontId="1"/>
  </si>
  <si>
    <t>貴州</t>
    <rPh sb="0" eb="2">
      <t>キシュウ</t>
    </rPh>
    <phoneticPr fontId="1"/>
  </si>
  <si>
    <t>寧夏</t>
    <rPh sb="0" eb="2">
      <t>ネイカ</t>
    </rPh>
    <phoneticPr fontId="1"/>
  </si>
  <si>
    <t>ANH</t>
    <phoneticPr fontId="1"/>
  </si>
  <si>
    <t>Sic</t>
    <phoneticPr fontId="1"/>
  </si>
  <si>
    <t>Yun</t>
    <phoneticPr fontId="1"/>
  </si>
  <si>
    <t>Zhe</t>
    <phoneticPr fontId="1"/>
  </si>
  <si>
    <t>Hub</t>
    <phoneticPr fontId="1"/>
  </si>
  <si>
    <t>Hai</t>
    <phoneticPr fontId="1"/>
  </si>
  <si>
    <t>Gui</t>
    <phoneticPr fontId="1"/>
  </si>
  <si>
    <t>Nin</t>
    <phoneticPr fontId="1"/>
  </si>
  <si>
    <t>Bei</t>
    <phoneticPr fontId="1"/>
  </si>
  <si>
    <t>Hube</t>
    <phoneticPr fontId="1"/>
  </si>
  <si>
    <t>Shang</t>
    <phoneticPr fontId="1"/>
  </si>
  <si>
    <t>山東</t>
    <rPh sb="0" eb="2">
      <t>サントウ</t>
    </rPh>
    <phoneticPr fontId="1"/>
  </si>
  <si>
    <t>Shand</t>
    <phoneticPr fontId="1"/>
  </si>
  <si>
    <t>Guangd</t>
    <phoneticPr fontId="1"/>
  </si>
  <si>
    <t>Guangx</t>
    <phoneticPr fontId="1"/>
  </si>
  <si>
    <t>広西</t>
    <rPh sb="0" eb="2">
      <t>ヒロニシ</t>
    </rPh>
    <phoneticPr fontId="1"/>
  </si>
  <si>
    <t>Jil</t>
    <phoneticPr fontId="1"/>
  </si>
  <si>
    <t>吉林</t>
    <rPh sb="0" eb="2">
      <t>キツリン</t>
    </rPh>
    <phoneticPr fontId="1"/>
  </si>
  <si>
    <t>江西</t>
    <rPh sb="0" eb="2">
      <t>エニシ</t>
    </rPh>
    <phoneticPr fontId="1"/>
  </si>
  <si>
    <t>jiangx</t>
    <phoneticPr fontId="1"/>
  </si>
  <si>
    <t>国外</t>
    <rPh sb="0" eb="2">
      <t>コクガイ</t>
    </rPh>
    <phoneticPr fontId="1"/>
  </si>
  <si>
    <t>日本</t>
    <rPh sb="0" eb="2">
      <t>ニホン</t>
    </rPh>
    <phoneticPr fontId="1"/>
  </si>
  <si>
    <t>タイ</t>
    <phoneticPr fontId="1"/>
  </si>
  <si>
    <t>韓国</t>
    <rPh sb="0" eb="2">
      <t>カンコク</t>
    </rPh>
    <phoneticPr fontId="1"/>
  </si>
  <si>
    <t>天津市</t>
    <rPh sb="0" eb="3">
      <t>テンシンシ</t>
    </rPh>
    <phoneticPr fontId="1"/>
  </si>
  <si>
    <t>Tianj</t>
    <phoneticPr fontId="1"/>
  </si>
  <si>
    <t>Zhej</t>
    <phoneticPr fontId="1"/>
  </si>
  <si>
    <t>Jiangx</t>
    <phoneticPr fontId="1"/>
  </si>
  <si>
    <t>河南</t>
    <rPh sb="0" eb="2">
      <t>カナン</t>
    </rPh>
    <phoneticPr fontId="1"/>
  </si>
  <si>
    <t>Hena</t>
    <phoneticPr fontId="1"/>
  </si>
  <si>
    <t>湖南</t>
    <rPh sb="0" eb="2">
      <t>コナン</t>
    </rPh>
    <phoneticPr fontId="1"/>
  </si>
  <si>
    <t>Huna</t>
    <phoneticPr fontId="1"/>
  </si>
  <si>
    <t>重慶</t>
    <rPh sb="0" eb="2">
      <t>ジュウケイ</t>
    </rPh>
    <phoneticPr fontId="1"/>
  </si>
  <si>
    <t>Chong</t>
    <phoneticPr fontId="1"/>
  </si>
  <si>
    <t>Sich</t>
    <phoneticPr fontId="1"/>
  </si>
  <si>
    <t>Yunn</t>
    <phoneticPr fontId="1"/>
  </si>
  <si>
    <t>死者数</t>
    <rPh sb="0" eb="3">
      <t>シシャスウ</t>
    </rPh>
    <phoneticPr fontId="1"/>
  </si>
  <si>
    <t>疑似症例累計</t>
    <rPh sb="0" eb="2">
      <t>ギジ</t>
    </rPh>
    <rPh sb="2" eb="4">
      <t>ショウレイ</t>
    </rPh>
    <rPh sb="4" eb="6">
      <t>ルイケイ</t>
    </rPh>
    <phoneticPr fontId="1"/>
  </si>
  <si>
    <t>Beij</t>
    <phoneticPr fontId="1"/>
  </si>
  <si>
    <t>Tian</t>
    <phoneticPr fontId="1"/>
  </si>
  <si>
    <t>天津</t>
    <rPh sb="0" eb="2">
      <t>テンシン</t>
    </rPh>
    <phoneticPr fontId="1"/>
  </si>
  <si>
    <t>Hen</t>
    <phoneticPr fontId="1"/>
  </si>
  <si>
    <t>Chon</t>
    <phoneticPr fontId="1"/>
  </si>
  <si>
    <t>Shanx</t>
    <phoneticPr fontId="1"/>
  </si>
  <si>
    <t>山西</t>
    <rPh sb="0" eb="2">
      <t>ヤマニシ</t>
    </rPh>
    <phoneticPr fontId="1"/>
  </si>
  <si>
    <t>新増患者数</t>
    <rPh sb="0" eb="4">
      <t>シンゾウカンジャ</t>
    </rPh>
    <rPh sb="4" eb="5">
      <t>スウ</t>
    </rPh>
    <phoneticPr fontId="1"/>
  </si>
  <si>
    <t>新増疑似症例</t>
    <rPh sb="0" eb="1">
      <t>シン</t>
    </rPh>
    <rPh sb="1" eb="2">
      <t>ゾウ</t>
    </rPh>
    <rPh sb="2" eb="4">
      <t>ギジ</t>
    </rPh>
    <rPh sb="4" eb="6">
      <t>ショウレイ</t>
    </rPh>
    <phoneticPr fontId="1"/>
  </si>
  <si>
    <t>確診患者累計</t>
    <rPh sb="0" eb="2">
      <t>カクシン</t>
    </rPh>
    <rPh sb="2" eb="4">
      <t>カンジャ</t>
    </rPh>
    <rPh sb="4" eb="6">
      <t>ルイケイ</t>
    </rPh>
    <phoneticPr fontId="1"/>
  </si>
  <si>
    <t>Hei</t>
    <phoneticPr fontId="1"/>
  </si>
  <si>
    <t>黒竜</t>
    <rPh sb="0" eb="2">
      <t>コクリュウ</t>
    </rPh>
    <phoneticPr fontId="1"/>
  </si>
  <si>
    <t>確診患者</t>
    <rPh sb="0" eb="2">
      <t>カクシン</t>
    </rPh>
    <rPh sb="2" eb="4">
      <t>カンジャ</t>
    </rPh>
    <phoneticPr fontId="1"/>
  </si>
  <si>
    <t>新増</t>
    <rPh sb="0" eb="1">
      <t>シン</t>
    </rPh>
    <rPh sb="1" eb="2">
      <t>ゾウ</t>
    </rPh>
    <phoneticPr fontId="1"/>
  </si>
  <si>
    <t>死亡者</t>
    <rPh sb="0" eb="3">
      <t>シボウシャ</t>
    </rPh>
    <phoneticPr fontId="1"/>
  </si>
  <si>
    <t>重症者</t>
    <rPh sb="0" eb="2">
      <t>ジュウショウ</t>
    </rPh>
    <rPh sb="2" eb="3">
      <t>シャ</t>
    </rPh>
    <phoneticPr fontId="1"/>
  </si>
  <si>
    <t>疑似症例</t>
    <rPh sb="0" eb="2">
      <t>ギジ</t>
    </rPh>
    <rPh sb="2" eb="4">
      <t>ショウレイ</t>
    </rPh>
    <phoneticPr fontId="1"/>
  </si>
  <si>
    <t>治癒</t>
    <rPh sb="0" eb="2">
      <t>チユ</t>
    </rPh>
    <phoneticPr fontId="1"/>
  </si>
  <si>
    <t>現時点</t>
    <rPh sb="0" eb="3">
      <t>ゲンジテン</t>
    </rPh>
    <phoneticPr fontId="1"/>
  </si>
  <si>
    <t>備考欄</t>
    <rPh sb="0" eb="2">
      <t>ビコウ</t>
    </rPh>
    <rPh sb="2" eb="3">
      <t>ラン</t>
    </rPh>
    <phoneticPr fontId="1"/>
  </si>
  <si>
    <t>0～24時</t>
    <rPh sb="4" eb="5">
      <t>ジ</t>
    </rPh>
    <phoneticPr fontId="1"/>
  </si>
  <si>
    <t>日中医療衛生情報研究所</t>
    <rPh sb="0" eb="2">
      <t>ニッチュウ</t>
    </rPh>
    <rPh sb="2" eb="4">
      <t>イリョウ</t>
    </rPh>
    <rPh sb="4" eb="6">
      <t>エイセイ</t>
    </rPh>
    <rPh sb="6" eb="8">
      <t>ジョウホウ</t>
    </rPh>
    <rPh sb="8" eb="11">
      <t>ケンキュウショ</t>
    </rPh>
    <phoneticPr fontId="1"/>
  </si>
  <si>
    <t>中国：新型コロナウィルス感染状況の推移</t>
    <rPh sb="0" eb="2">
      <t>チュウゴク</t>
    </rPh>
    <rPh sb="3" eb="5">
      <t>シンガタ</t>
    </rPh>
    <rPh sb="12" eb="14">
      <t>カンセン</t>
    </rPh>
    <rPh sb="14" eb="16">
      <t>ジョウキョウ</t>
    </rPh>
    <rPh sb="17" eb="19">
      <t>スイイ</t>
    </rPh>
    <phoneticPr fontId="1"/>
  </si>
  <si>
    <t>青いマス</t>
    <rPh sb="0" eb="1">
      <t>アオ</t>
    </rPh>
    <phoneticPr fontId="1"/>
  </si>
  <si>
    <t>中国国家衛生健康委員会衛生応急弁公室発表情報</t>
    <rPh sb="0" eb="2">
      <t>チュウゴク</t>
    </rPh>
    <rPh sb="2" eb="4">
      <t>コッカ</t>
    </rPh>
    <rPh sb="4" eb="11">
      <t>エイセイケンコウイインカイ</t>
    </rPh>
    <rPh sb="11" eb="13">
      <t>エイセイ</t>
    </rPh>
    <rPh sb="13" eb="15">
      <t>オウキュウ</t>
    </rPh>
    <rPh sb="15" eb="18">
      <t>ベンコウシツ</t>
    </rPh>
    <rPh sb="18" eb="20">
      <t>ハッピョウ</t>
    </rPh>
    <rPh sb="20" eb="22">
      <t>ジョウホウ</t>
    </rPh>
    <phoneticPr fontId="1"/>
  </si>
  <si>
    <t>＊ 四川省が累計確診患者1名を減じた</t>
    <rPh sb="2" eb="5">
      <t>シセンショウ</t>
    </rPh>
    <rPh sb="6" eb="8">
      <t>ルイケイ</t>
    </rPh>
    <rPh sb="8" eb="10">
      <t>カクシン</t>
    </rPh>
    <rPh sb="10" eb="12">
      <t>カンジャ</t>
    </rPh>
    <rPh sb="13" eb="14">
      <t>メイ</t>
    </rPh>
    <rPh sb="15" eb="16">
      <t>ゲン</t>
    </rPh>
    <phoneticPr fontId="1"/>
  </si>
  <si>
    <t>＊ 広東省の確診患者1名が減じられたことで、死者数も変わった？</t>
    <rPh sb="2" eb="5">
      <t>カントンショウ</t>
    </rPh>
    <rPh sb="6" eb="8">
      <t>カクシン</t>
    </rPh>
    <rPh sb="8" eb="10">
      <t>カンジャ</t>
    </rPh>
    <rPh sb="11" eb="12">
      <t>メイ</t>
    </rPh>
    <rPh sb="13" eb="14">
      <t>ゲン</t>
    </rPh>
    <rPh sb="22" eb="25">
      <t>シシャスウ</t>
    </rPh>
    <rPh sb="26" eb="27">
      <t>カ</t>
    </rPh>
    <phoneticPr fontId="1"/>
  </si>
  <si>
    <t>＊ 北京で3名、江西省で1名の確診患者が減じられた</t>
    <rPh sb="8" eb="11">
      <t>コウセイショウ</t>
    </rPh>
    <rPh sb="13" eb="14">
      <t>メイ</t>
    </rPh>
    <rPh sb="15" eb="17">
      <t>カクシン</t>
    </rPh>
    <rPh sb="17" eb="19">
      <t>カンジャ</t>
    </rPh>
    <rPh sb="20" eb="21">
      <t>ゲン</t>
    </rPh>
    <phoneticPr fontId="1"/>
  </si>
  <si>
    <t>＊ 江西省、陝西省と甘粛省が累計確診患者数を1例ずつ減じた</t>
    <rPh sb="16" eb="18">
      <t>カクシン</t>
    </rPh>
    <phoneticPr fontId="1"/>
  </si>
  <si>
    <t>＊海南で1名の確診患者、海南省と湖北省で1名ずつの治癒を減じた</t>
    <rPh sb="1" eb="3">
      <t>カイナン</t>
    </rPh>
    <rPh sb="5" eb="6">
      <t>メイ</t>
    </rPh>
    <rPh sb="7" eb="9">
      <t>カクシン</t>
    </rPh>
    <rPh sb="9" eb="11">
      <t>カンジャ</t>
    </rPh>
    <rPh sb="12" eb="14">
      <t>カイナン</t>
    </rPh>
    <rPh sb="14" eb="15">
      <t>ショウ</t>
    </rPh>
    <rPh sb="16" eb="19">
      <t>コホクショウ</t>
    </rPh>
    <rPh sb="21" eb="22">
      <t>メイ</t>
    </rPh>
    <rPh sb="25" eb="27">
      <t>チユ</t>
    </rPh>
    <rPh sb="28" eb="29">
      <t>ゲン</t>
    </rPh>
    <phoneticPr fontId="1"/>
  </si>
  <si>
    <t>現有</t>
    <rPh sb="0" eb="2">
      <t>ゲンユウ</t>
    </rPh>
    <phoneticPr fontId="1"/>
  </si>
  <si>
    <t>現有の
確診患者</t>
    <rPh sb="0" eb="2">
      <t>ゲンユウ</t>
    </rPh>
    <rPh sb="4" eb="6">
      <t>カクシン</t>
    </rPh>
    <rPh sb="6" eb="8">
      <t>カンジャ</t>
    </rPh>
    <phoneticPr fontId="1"/>
  </si>
  <si>
    <t>医学観察</t>
    <rPh sb="0" eb="2">
      <t>イガク</t>
    </rPh>
    <rPh sb="2" eb="4">
      <t>カンサツ</t>
    </rPh>
    <phoneticPr fontId="1"/>
  </si>
  <si>
    <t>現有数</t>
    <rPh sb="0" eb="2">
      <t>ゲンユウ</t>
    </rPh>
    <rPh sb="2" eb="3">
      <t>スウ</t>
    </rPh>
    <phoneticPr fontId="1"/>
  </si>
  <si>
    <t>新規解除</t>
    <rPh sb="0" eb="2">
      <t>シンキ</t>
    </rPh>
    <rPh sb="2" eb="4">
      <t>カイジョ</t>
    </rPh>
    <phoneticPr fontId="1"/>
  </si>
  <si>
    <t>解除累計</t>
    <rPh sb="0" eb="2">
      <t>カイジョ</t>
    </rPh>
    <rPh sb="2" eb="4">
      <t>ルイケイ</t>
    </rPh>
    <phoneticPr fontId="1"/>
  </si>
  <si>
    <t>濃厚接触者数</t>
    <rPh sb="0" eb="4">
      <t>ノウコウセッショク</t>
    </rPh>
    <rPh sb="4" eb="5">
      <t>シャ</t>
    </rPh>
    <rPh sb="5" eb="6">
      <t>スウ</t>
    </rPh>
    <phoneticPr fontId="1"/>
  </si>
  <si>
    <t>＊「既に観察解除された人」というのは累計のこととして処理する</t>
    <rPh sb="2" eb="3">
      <t>スデ</t>
    </rPh>
    <rPh sb="4" eb="6">
      <t>カンサツ</t>
    </rPh>
    <rPh sb="6" eb="8">
      <t>カイジョ</t>
    </rPh>
    <rPh sb="11" eb="12">
      <t>ヒト</t>
    </rPh>
    <rPh sb="18" eb="20">
      <t>ルイケイ</t>
    </rPh>
    <rPh sb="26" eb="28">
      <t>ショリ</t>
    </rPh>
    <phoneticPr fontId="1"/>
  </si>
  <si>
    <t>＊疑似症例数は13省市の分のみ
＊「既に観察解除された人」というのは累計のこととして処理する</t>
    <rPh sb="1" eb="3">
      <t>ギジ</t>
    </rPh>
    <rPh sb="3" eb="5">
      <t>ショウレイ</t>
    </rPh>
    <rPh sb="5" eb="6">
      <t>スウ</t>
    </rPh>
    <rPh sb="9" eb="10">
      <t>ショウ</t>
    </rPh>
    <rPh sb="10" eb="11">
      <t>シ</t>
    </rPh>
    <rPh sb="12" eb="13">
      <t>ブン</t>
    </rPh>
    <phoneticPr fontId="1"/>
  </si>
  <si>
    <r>
      <t xml:space="preserve">＊疑似症例は湖北省以外
</t>
    </r>
    <r>
      <rPr>
        <sz val="11"/>
        <color rgb="FFFF0000"/>
        <rFont val="游ゴシック"/>
        <family val="3"/>
        <charset val="128"/>
        <scheme val="minor"/>
      </rPr>
      <t>（湖北省は21日分については死者数以外は一切発表せず）</t>
    </r>
    <rPh sb="1" eb="3">
      <t>ギジ</t>
    </rPh>
    <rPh sb="3" eb="5">
      <t>ショウレイ</t>
    </rPh>
    <rPh sb="6" eb="9">
      <t>コホクショウ</t>
    </rPh>
    <rPh sb="9" eb="11">
      <t>イガイ</t>
    </rPh>
    <rPh sb="13" eb="16">
      <t>コホクショウ</t>
    </rPh>
    <rPh sb="19" eb="21">
      <t>ニチブン</t>
    </rPh>
    <rPh sb="26" eb="29">
      <t>シシャスウ</t>
    </rPh>
    <rPh sb="29" eb="31">
      <t>イガイ</t>
    </rPh>
    <rPh sb="32" eb="34">
      <t>イッサイ</t>
    </rPh>
    <rPh sb="34" eb="36">
      <t>ハッピョウ</t>
    </rPh>
    <phoneticPr fontId="1"/>
  </si>
  <si>
    <t>疑似症例数：</t>
    <rPh sb="0" eb="2">
      <t>ギジ</t>
    </rPh>
    <rPh sb="2" eb="4">
      <t>ショウレイ</t>
    </rPh>
    <rPh sb="4" eb="5">
      <t>スウ</t>
    </rPh>
    <phoneticPr fontId="1"/>
  </si>
  <si>
    <t>1月24日分までは累計を発表、25日分からは『現有』人数に変更された</t>
    <rPh sb="1" eb="2">
      <t>ガツ</t>
    </rPh>
    <rPh sb="4" eb="5">
      <t>ニチ</t>
    </rPh>
    <rPh sb="5" eb="6">
      <t>フン</t>
    </rPh>
    <rPh sb="9" eb="11">
      <t>ルイケイ</t>
    </rPh>
    <rPh sb="12" eb="14">
      <t>ハッピョウ</t>
    </rPh>
    <rPh sb="17" eb="18">
      <t>ニチ</t>
    </rPh>
    <rPh sb="18" eb="19">
      <t>ブン</t>
    </rPh>
    <rPh sb="23" eb="25">
      <t>ゲンユウ</t>
    </rPh>
    <rPh sb="26" eb="28">
      <t>ニンズウ</t>
    </rPh>
    <rPh sb="29" eb="31">
      <t>ヘンコウ</t>
    </rPh>
    <phoneticPr fontId="1"/>
  </si>
  <si>
    <t>確診患者数：</t>
    <rPh sb="0" eb="2">
      <t>カクシン</t>
    </rPh>
    <rPh sb="2" eb="4">
      <t>カンジャ</t>
    </rPh>
    <rPh sb="4" eb="5">
      <t>スウ</t>
    </rPh>
    <phoneticPr fontId="1"/>
  </si>
  <si>
    <t>2月4日からは、「累計」と「現有」に分けて発表されるようになった</t>
    <rPh sb="1" eb="2">
      <t>ガツ</t>
    </rPh>
    <rPh sb="3" eb="4">
      <t>ニチ</t>
    </rPh>
    <rPh sb="9" eb="11">
      <t>ルイケイ</t>
    </rPh>
    <rPh sb="14" eb="16">
      <t>ゲンユウ</t>
    </rPh>
    <rPh sb="18" eb="19">
      <t>ワ</t>
    </rPh>
    <rPh sb="21" eb="23">
      <t>ハッピョウ</t>
    </rPh>
    <phoneticPr fontId="1"/>
  </si>
  <si>
    <t>2月5日からは、隔離中の患者が発表されるようになったが、この表では現有確診患者として記載する。</t>
    <rPh sb="1" eb="2">
      <t>ガツ</t>
    </rPh>
    <rPh sb="3" eb="4">
      <t>ニチ</t>
    </rPh>
    <rPh sb="8" eb="11">
      <t>カクリチュウ</t>
    </rPh>
    <rPh sb="12" eb="14">
      <t>カンジャ</t>
    </rPh>
    <rPh sb="15" eb="17">
      <t>ハッピョウ</t>
    </rPh>
    <rPh sb="30" eb="31">
      <t>ヒョウ</t>
    </rPh>
    <rPh sb="33" eb="35">
      <t>ゲンユウ</t>
    </rPh>
    <rPh sb="35" eb="37">
      <t>カクシン</t>
    </rPh>
    <rPh sb="37" eb="39">
      <t>カンジャ</t>
    </rPh>
    <rPh sb="42" eb="44">
      <t>キサイ</t>
    </rPh>
    <phoneticPr fontId="1"/>
  </si>
  <si>
    <t>濃厚接触者数：</t>
    <rPh sb="0" eb="4">
      <t>ノウコウセッショク</t>
    </rPh>
    <rPh sb="4" eb="5">
      <t>シャ</t>
    </rPh>
    <rPh sb="5" eb="6">
      <t>スウ</t>
    </rPh>
    <phoneticPr fontId="1"/>
  </si>
  <si>
    <t>他の疑似症例、確診患者、重症者、死者、治癒と同様に記述するために逆算値を「新増」として記載</t>
    <rPh sb="0" eb="1">
      <t>タ</t>
    </rPh>
    <rPh sb="2" eb="4">
      <t>ギジ</t>
    </rPh>
    <rPh sb="4" eb="6">
      <t>ショウレイ</t>
    </rPh>
    <rPh sb="7" eb="9">
      <t>カクシン</t>
    </rPh>
    <rPh sb="9" eb="11">
      <t>カンジャ</t>
    </rPh>
    <rPh sb="12" eb="14">
      <t>ジュウショウ</t>
    </rPh>
    <rPh sb="14" eb="15">
      <t>シャ</t>
    </rPh>
    <rPh sb="16" eb="18">
      <t>シシャ</t>
    </rPh>
    <rPh sb="19" eb="21">
      <t>チユ</t>
    </rPh>
    <rPh sb="22" eb="24">
      <t>ドウヨウ</t>
    </rPh>
    <rPh sb="25" eb="27">
      <t>キジュツ</t>
    </rPh>
    <rPh sb="32" eb="34">
      <t>ギャクサン</t>
    </rPh>
    <rPh sb="34" eb="35">
      <t>アタイ</t>
    </rPh>
    <rPh sb="37" eb="38">
      <t>シン</t>
    </rPh>
    <rPh sb="38" eb="39">
      <t>ゾウ</t>
    </rPh>
    <rPh sb="43" eb="45">
      <t>キサイ</t>
    </rPh>
    <phoneticPr fontId="1"/>
  </si>
  <si>
    <t>医学観察解除累計：</t>
    <rPh sb="0" eb="2">
      <t>イガク</t>
    </rPh>
    <rPh sb="2" eb="4">
      <t>カンサツ</t>
    </rPh>
    <rPh sb="4" eb="6">
      <t>カイジョ</t>
    </rPh>
    <rPh sb="6" eb="8">
      <t>ルイケイ</t>
    </rPh>
    <phoneticPr fontId="1"/>
  </si>
  <si>
    <t>1月23日以後、解除累計が非公開になったため、計算式を入れてみた</t>
    <rPh sb="1" eb="2">
      <t>ガツ</t>
    </rPh>
    <rPh sb="4" eb="5">
      <t>ニチ</t>
    </rPh>
    <rPh sb="5" eb="7">
      <t>イゴ</t>
    </rPh>
    <rPh sb="8" eb="10">
      <t>カイジョ</t>
    </rPh>
    <rPh sb="10" eb="12">
      <t>ルイケイ</t>
    </rPh>
    <rPh sb="13" eb="16">
      <t>ヒコウカイ</t>
    </rPh>
    <rPh sb="23" eb="26">
      <t>ケイサンシキ</t>
    </rPh>
    <rPh sb="27" eb="28">
      <t>イ</t>
    </rPh>
    <phoneticPr fontId="1"/>
  </si>
  <si>
    <r>
      <t>新増</t>
    </r>
    <r>
      <rPr>
        <b/>
        <vertAlign val="superscript"/>
        <sz val="11"/>
        <color theme="1"/>
        <rFont val="游ゴシック"/>
        <family val="3"/>
        <charset val="128"/>
        <scheme val="minor"/>
      </rPr>
      <t>＊</t>
    </r>
    <rPh sb="0" eb="1">
      <t>シン</t>
    </rPh>
    <rPh sb="1" eb="2">
      <t>ゾウ</t>
    </rPh>
    <phoneticPr fontId="1"/>
  </si>
  <si>
    <r>
      <t>前日までの累計に新増の数を足して自動計算したものが衛健委発表と</t>
    </r>
    <r>
      <rPr>
        <b/>
        <sz val="9"/>
        <color rgb="FFFF0000"/>
        <rFont val="游ゴシック"/>
        <family val="3"/>
        <charset val="128"/>
        <scheme val="minor"/>
      </rPr>
      <t>合致したもの</t>
    </r>
    <rPh sb="0" eb="2">
      <t>ゼンジツ</t>
    </rPh>
    <rPh sb="5" eb="7">
      <t>ルイケイ</t>
    </rPh>
    <rPh sb="8" eb="9">
      <t>アラタ</t>
    </rPh>
    <rPh sb="9" eb="10">
      <t>ゾウ</t>
    </rPh>
    <rPh sb="11" eb="12">
      <t>カズ</t>
    </rPh>
    <rPh sb="13" eb="14">
      <t>タ</t>
    </rPh>
    <rPh sb="16" eb="18">
      <t>ジドウ</t>
    </rPh>
    <rPh sb="18" eb="20">
      <t>ケイサン</t>
    </rPh>
    <rPh sb="25" eb="28">
      <t>エイケンイ</t>
    </rPh>
    <rPh sb="28" eb="30">
      <t>ハッピョウ</t>
    </rPh>
    <rPh sb="31" eb="33">
      <t>ガッチ</t>
    </rPh>
    <phoneticPr fontId="1"/>
  </si>
  <si>
    <r>
      <t>前日までの累計に新増の数を足して自動計算したものが衛健委発表と</t>
    </r>
    <r>
      <rPr>
        <b/>
        <sz val="9"/>
        <color rgb="FFFF0000"/>
        <rFont val="游ゴシック"/>
        <family val="3"/>
        <charset val="128"/>
        <scheme val="minor"/>
      </rPr>
      <t>合致しないもの</t>
    </r>
    <rPh sb="0" eb="2">
      <t>ゼンジツ</t>
    </rPh>
    <rPh sb="5" eb="7">
      <t>ルイケイ</t>
    </rPh>
    <rPh sb="8" eb="9">
      <t>アラタ</t>
    </rPh>
    <rPh sb="9" eb="10">
      <t>ゾウ</t>
    </rPh>
    <rPh sb="11" eb="12">
      <t>カズ</t>
    </rPh>
    <rPh sb="13" eb="14">
      <t>タ</t>
    </rPh>
    <rPh sb="16" eb="18">
      <t>ジドウ</t>
    </rPh>
    <rPh sb="18" eb="20">
      <t>ケイサン</t>
    </rPh>
    <rPh sb="25" eb="28">
      <t>エイケンイ</t>
    </rPh>
    <rPh sb="28" eb="30">
      <t>ハッピョウ</t>
    </rPh>
    <rPh sb="31" eb="33">
      <t>ガッチ</t>
    </rPh>
    <phoneticPr fontId="1"/>
  </si>
  <si>
    <t>赤文字：</t>
    <phoneticPr fontId="1"/>
  </si>
  <si>
    <t>＊黒竜江省が確診患者14例を減じている</t>
    <rPh sb="6" eb="8">
      <t>カクシン</t>
    </rPh>
    <rPh sb="8" eb="10">
      <t>カンジャ</t>
    </rPh>
    <phoneticPr fontId="1"/>
  </si>
  <si>
    <t>＊黒竜江省が治癒退院者1例を減
＊山西、黒竜江、河南、海南省が各1例を減じている</t>
    <rPh sb="6" eb="8">
      <t>チユ</t>
    </rPh>
    <rPh sb="8" eb="11">
      <t>タイインシャ</t>
    </rPh>
    <phoneticPr fontId="1"/>
  </si>
  <si>
    <t>＊海南省が隠し患者1例を減じた
＊海南省と湖北省が累計治癒退院者数それぞれ1例を減じた</t>
    <rPh sb="5" eb="6">
      <t>カク</t>
    </rPh>
    <rPh sb="7" eb="9">
      <t>カンジャ</t>
    </rPh>
    <rPh sb="25" eb="27">
      <t>ルイケイ</t>
    </rPh>
    <rPh sb="27" eb="29">
      <t>チユ</t>
    </rPh>
    <rPh sb="29" eb="32">
      <t>タイインシャ</t>
    </rPh>
    <rPh sb="32" eb="33">
      <t>スウ</t>
    </rPh>
    <phoneticPr fontId="1"/>
  </si>
  <si>
    <r>
      <t>＊</t>
    </r>
    <r>
      <rPr>
        <b/>
        <sz val="11"/>
        <color rgb="FFFF0000"/>
        <rFont val="ＭＳ ゴシック"/>
        <family val="3"/>
        <charset val="128"/>
      </rPr>
      <t>湖北省で87人</t>
    </r>
    <r>
      <rPr>
        <sz val="11"/>
        <color theme="1"/>
        <rFont val="游ゴシック"/>
        <family val="2"/>
        <charset val="128"/>
        <scheme val="minor"/>
      </rPr>
      <t>、江西省、甘粛省で各1例を減じている</t>
    </r>
    <rPh sb="1" eb="4">
      <t>コホクショウ</t>
    </rPh>
    <rPh sb="7" eb="8">
      <t>ニン</t>
    </rPh>
    <rPh sb="9" eb="12">
      <t>コウセイショウ</t>
    </rPh>
    <rPh sb="13" eb="15">
      <t>カンシュク</t>
    </rPh>
    <rPh sb="15" eb="16">
      <t>ショウ</t>
    </rPh>
    <rPh sb="17" eb="18">
      <t>カク</t>
    </rPh>
    <rPh sb="19" eb="20">
      <t>レイ</t>
    </rPh>
    <rPh sb="21" eb="22">
      <t>ゲン</t>
    </rPh>
    <phoneticPr fontId="1"/>
  </si>
  <si>
    <t>＊浙江省で治癒退院者数1例を減じ、
＊浙江省で報告確診患者数12例を減じ、江西省が1例を増やしている</t>
    <rPh sb="1" eb="4">
      <t>セッコウショウ</t>
    </rPh>
    <rPh sb="5" eb="7">
      <t>チユ</t>
    </rPh>
    <rPh sb="7" eb="10">
      <t>タイインシャ</t>
    </rPh>
    <rPh sb="10" eb="11">
      <t>スウ</t>
    </rPh>
    <rPh sb="12" eb="13">
      <t>レイ</t>
    </rPh>
    <rPh sb="14" eb="15">
      <t>ゲン</t>
    </rPh>
    <rPh sb="19" eb="22">
      <t>セッコウショウ</t>
    </rPh>
    <rPh sb="23" eb="25">
      <t>ホウコク</t>
    </rPh>
    <rPh sb="25" eb="27">
      <t>カクシン</t>
    </rPh>
    <rPh sb="27" eb="29">
      <t>カンジャ</t>
    </rPh>
    <rPh sb="29" eb="30">
      <t>スウ</t>
    </rPh>
    <rPh sb="32" eb="33">
      <t>レイ</t>
    </rPh>
    <rPh sb="34" eb="35">
      <t>ゲン</t>
    </rPh>
    <rPh sb="37" eb="40">
      <t>コウセイショウ</t>
    </rPh>
    <rPh sb="42" eb="43">
      <t>レイ</t>
    </rPh>
    <rPh sb="44" eb="45">
      <t>フ</t>
    </rPh>
    <phoneticPr fontId="1"/>
  </si>
  <si>
    <t>＊湖北省が治癒退院者数累計で269例を減じ、
＊湖北省が死亡者数累計をデータ重複として108例を減じ、
＊湖北省が報告確診患者数累計で1043例を減じた</t>
    <rPh sb="1" eb="4">
      <t>コホクショウ</t>
    </rPh>
    <rPh sb="5" eb="7">
      <t>チユ</t>
    </rPh>
    <rPh sb="7" eb="10">
      <t>タイインシャ</t>
    </rPh>
    <rPh sb="10" eb="11">
      <t>スウ</t>
    </rPh>
    <rPh sb="11" eb="13">
      <t>ルイケイ</t>
    </rPh>
    <rPh sb="17" eb="18">
      <t>レイ</t>
    </rPh>
    <rPh sb="19" eb="20">
      <t>ゲン</t>
    </rPh>
    <rPh sb="24" eb="27">
      <t>コホクショウ</t>
    </rPh>
    <rPh sb="28" eb="31">
      <t>シボウシャ</t>
    </rPh>
    <rPh sb="31" eb="32">
      <t>スウ</t>
    </rPh>
    <rPh sb="32" eb="34">
      <t>ルイケイ</t>
    </rPh>
    <rPh sb="38" eb="40">
      <t>チョウフク</t>
    </rPh>
    <rPh sb="46" eb="47">
      <t>レイ</t>
    </rPh>
    <rPh sb="48" eb="49">
      <t>ゲン</t>
    </rPh>
    <rPh sb="53" eb="56">
      <t>コホクショウ</t>
    </rPh>
    <rPh sb="57" eb="59">
      <t>ホウコク</t>
    </rPh>
    <rPh sb="59" eb="61">
      <t>カクシン</t>
    </rPh>
    <rPh sb="61" eb="63">
      <t>カンジャ</t>
    </rPh>
    <rPh sb="63" eb="64">
      <t>スウ</t>
    </rPh>
    <rPh sb="64" eb="66">
      <t>ルイケイ</t>
    </rPh>
    <rPh sb="71" eb="72">
      <t>レイ</t>
    </rPh>
    <rPh sb="73" eb="74">
      <t>ゲン</t>
    </rPh>
    <phoneticPr fontId="1"/>
  </si>
  <si>
    <t>死亡者数</t>
    <rPh sb="0" eb="3">
      <t>シボウシャ</t>
    </rPh>
    <rPh sb="3" eb="4">
      <t>スウ</t>
    </rPh>
    <phoneticPr fontId="1"/>
  </si>
  <si>
    <t>死者数累計</t>
    <rPh sb="0" eb="3">
      <t>シシャスウ</t>
    </rPh>
    <rPh sb="3" eb="5">
      <t>ルイケイ</t>
    </rPh>
    <phoneticPr fontId="1"/>
  </si>
  <si>
    <t>確診患者数</t>
    <rPh sb="0" eb="2">
      <t>カクシン</t>
    </rPh>
    <rPh sb="2" eb="4">
      <t>カンジャ</t>
    </rPh>
    <rPh sb="4" eb="5">
      <t>スウ</t>
    </rPh>
    <phoneticPr fontId="1"/>
  </si>
  <si>
    <t>確診患者累計</t>
    <rPh sb="0" eb="2">
      <t>カクシン</t>
    </rPh>
    <rPh sb="2" eb="4">
      <t>カンジャ</t>
    </rPh>
    <rPh sb="4" eb="6">
      <t>ルイケイ</t>
    </rPh>
    <phoneticPr fontId="1"/>
  </si>
  <si>
    <t>＊ 重症者数についての発表が今日から別の場所に移動</t>
    <rPh sb="2" eb="4">
      <t>ジュウショウ</t>
    </rPh>
    <rPh sb="4" eb="5">
      <t>シャ</t>
    </rPh>
    <rPh sb="5" eb="6">
      <t>スウ</t>
    </rPh>
    <rPh sb="11" eb="13">
      <t>ハッピョウ</t>
    </rPh>
    <rPh sb="14" eb="16">
      <t>キョウ</t>
    </rPh>
    <rPh sb="18" eb="19">
      <t>ベツ</t>
    </rPh>
    <rPh sb="20" eb="22">
      <t>バショ</t>
    </rPh>
    <rPh sb="23" eb="25">
      <t>イドウ</t>
    </rPh>
    <phoneticPr fontId="1"/>
  </si>
  <si>
    <t>＊ 重症者数についての発表がまた元の場所に移動
＊北京市が治癒退院者数累計に7名追加
＊新疆生産建設兵団が累計確診患者数2名を追加</t>
    <rPh sb="2" eb="4">
      <t>ジュウショウ</t>
    </rPh>
    <rPh sb="4" eb="5">
      <t>シャ</t>
    </rPh>
    <rPh sb="5" eb="6">
      <t>スウ</t>
    </rPh>
    <rPh sb="11" eb="13">
      <t>ハッピョウ</t>
    </rPh>
    <rPh sb="16" eb="17">
      <t>モト</t>
    </rPh>
    <rPh sb="18" eb="20">
      <t>バショ</t>
    </rPh>
    <rPh sb="21" eb="23">
      <t>イドウ</t>
    </rPh>
    <rPh sb="25" eb="28">
      <t>ペキンシ</t>
    </rPh>
    <rPh sb="29" eb="31">
      <t>チユ</t>
    </rPh>
    <rPh sb="31" eb="34">
      <t>タイインシャ</t>
    </rPh>
    <rPh sb="34" eb="35">
      <t>スウ</t>
    </rPh>
    <rPh sb="35" eb="37">
      <t>ルイケイ</t>
    </rPh>
    <rPh sb="39" eb="40">
      <t>メイ</t>
    </rPh>
    <rPh sb="40" eb="42">
      <t>ツイカ</t>
    </rPh>
    <rPh sb="44" eb="52">
      <t>シンキョウセイサンケンセツヘイダン</t>
    </rPh>
    <rPh sb="53" eb="55">
      <t>ルイケイ</t>
    </rPh>
    <rPh sb="55" eb="57">
      <t>カクシン</t>
    </rPh>
    <rPh sb="57" eb="59">
      <t>カンジャ</t>
    </rPh>
    <rPh sb="59" eb="60">
      <t>スウ</t>
    </rPh>
    <rPh sb="61" eb="62">
      <t>メイ</t>
    </rPh>
    <rPh sb="63" eb="65">
      <t>ツイカ</t>
    </rPh>
    <phoneticPr fontId="1"/>
  </si>
  <si>
    <t>＊ 重症者数についての発表が今日からまた別の場所に移動
＊江西省、河南省、雲南省が確診患者数各1例を減じた</t>
    <rPh sb="2" eb="4">
      <t>ジュウショウ</t>
    </rPh>
    <rPh sb="4" eb="5">
      <t>シャ</t>
    </rPh>
    <rPh sb="5" eb="6">
      <t>スウ</t>
    </rPh>
    <rPh sb="11" eb="13">
      <t>ハッピョウ</t>
    </rPh>
    <rPh sb="14" eb="16">
      <t>キョウ</t>
    </rPh>
    <rPh sb="20" eb="21">
      <t>ベツ</t>
    </rPh>
    <rPh sb="22" eb="24">
      <t>バショ</t>
    </rPh>
    <rPh sb="25" eb="27">
      <t>イドウ</t>
    </rPh>
    <rPh sb="41" eb="43">
      <t>カクシン</t>
    </rPh>
    <rPh sb="43" eb="45">
      <t>カンジャ</t>
    </rPh>
    <rPh sb="45" eb="46">
      <t>スウ</t>
    </rPh>
    <rPh sb="46" eb="47">
      <t>カク</t>
    </rPh>
    <phoneticPr fontId="1"/>
  </si>
  <si>
    <t>＊ 19日発表分に関し湖北省の修正が未反映だったことを国が認め修正</t>
    <rPh sb="4" eb="5">
      <t>ニチ</t>
    </rPh>
    <rPh sb="5" eb="7">
      <t>ハッピョウ</t>
    </rPh>
    <rPh sb="7" eb="8">
      <t>ブン</t>
    </rPh>
    <rPh sb="9" eb="10">
      <t>カン</t>
    </rPh>
    <rPh sb="11" eb="14">
      <t>コホクショウ</t>
    </rPh>
    <rPh sb="15" eb="17">
      <t>シュウセイ</t>
    </rPh>
    <rPh sb="18" eb="21">
      <t>ミハンエイ</t>
    </rPh>
    <rPh sb="27" eb="28">
      <t>クニ</t>
    </rPh>
    <rPh sb="29" eb="30">
      <t>ミト</t>
    </rPh>
    <rPh sb="31" eb="33">
      <t>シュウセイ</t>
    </rPh>
    <phoneticPr fontId="1"/>
  </si>
  <si>
    <t>＊安徽省が治癒患者1名を減じた</t>
    <rPh sb="1" eb="4">
      <t>アンキショウ</t>
    </rPh>
    <rPh sb="5" eb="7">
      <t>チユ</t>
    </rPh>
    <rPh sb="7" eb="9">
      <t>カンジャ</t>
    </rPh>
    <rPh sb="10" eb="11">
      <t>メイ</t>
    </rPh>
    <rPh sb="12" eb="13">
      <t>ゲン</t>
    </rPh>
    <phoneticPr fontId="1"/>
  </si>
  <si>
    <t>＊湖北省が確診患者数重複195例を削除</t>
    <rPh sb="1" eb="4">
      <t>コホクショウ</t>
    </rPh>
    <rPh sb="5" eb="7">
      <t>カクシン</t>
    </rPh>
    <rPh sb="7" eb="9">
      <t>カンジャ</t>
    </rPh>
    <rPh sb="9" eb="10">
      <t>スウ</t>
    </rPh>
    <rPh sb="10" eb="12">
      <t>チョウフク</t>
    </rPh>
    <rPh sb="15" eb="16">
      <t>レイ</t>
    </rPh>
    <rPh sb="17" eb="19">
      <t>サクジョ</t>
    </rPh>
    <phoneticPr fontId="1"/>
  </si>
  <si>
    <t>情報源：中国国家衛生健康委員会</t>
    <rPh sb="0" eb="3">
      <t>ジョウホウゲン</t>
    </rPh>
    <rPh sb="4" eb="6">
      <t>チュウゴク</t>
    </rPh>
    <rPh sb="6" eb="8">
      <t>コッカ</t>
    </rPh>
    <rPh sb="8" eb="15">
      <t>エイセイケンコウイインカイ</t>
    </rPh>
    <phoneticPr fontId="1"/>
  </si>
  <si>
    <t>湖北省・武漢で初の「患者発生ゼロ」</t>
    <rPh sb="0" eb="3">
      <t>コホクショウ</t>
    </rPh>
    <rPh sb="4" eb="6">
      <t>ブカン</t>
    </rPh>
    <rPh sb="7" eb="8">
      <t>ハツ</t>
    </rPh>
    <rPh sb="10" eb="12">
      <t>カンジャ</t>
    </rPh>
    <rPh sb="12" eb="14">
      <t>ハッセイ</t>
    </rPh>
    <phoneticPr fontId="1"/>
  </si>
  <si>
    <t>無症状病原体保有者</t>
    <rPh sb="0" eb="9">
      <t>ムショウジョウビョウゲンタイホユウシャ</t>
    </rPh>
    <phoneticPr fontId="1"/>
  </si>
  <si>
    <t>確定に転</t>
    <rPh sb="0" eb="2">
      <t>カクテイ</t>
    </rPh>
    <rPh sb="3" eb="4">
      <t>テン</t>
    </rPh>
    <phoneticPr fontId="1"/>
  </si>
  <si>
    <t>観察中</t>
    <rPh sb="0" eb="3">
      <t>カンサツチュウ</t>
    </rPh>
    <phoneticPr fontId="1"/>
  </si>
  <si>
    <t>輸入患者</t>
    <rPh sb="0" eb="2">
      <t>ユニュウ</t>
    </rPh>
    <rPh sb="2" eb="4">
      <t>カンジャ</t>
    </rPh>
    <phoneticPr fontId="1"/>
  </si>
  <si>
    <t>疑似症例</t>
    <rPh sb="0" eb="4">
      <t>ギジショウレイ</t>
    </rPh>
    <phoneticPr fontId="1"/>
  </si>
  <si>
    <t>死者</t>
    <rPh sb="0" eb="2">
      <t>シシャ</t>
    </rPh>
    <phoneticPr fontId="1"/>
  </si>
  <si>
    <t>新規</t>
    <rPh sb="0" eb="2">
      <t>シンキ</t>
    </rPh>
    <phoneticPr fontId="1"/>
  </si>
  <si>
    <t>確診症例</t>
    <rPh sb="0" eb="2">
      <t>カクシン</t>
    </rPh>
    <rPh sb="2" eb="4">
      <t>ショウレイ</t>
    </rPh>
    <phoneticPr fontId="1"/>
  </si>
  <si>
    <t>治癒
累計</t>
    <rPh sb="0" eb="2">
      <t>チユ</t>
    </rPh>
    <rPh sb="3" eb="5">
      <t>ルイケイ</t>
    </rPh>
    <phoneticPr fontId="1"/>
  </si>
  <si>
    <t>うち
重症例</t>
    <rPh sb="3" eb="5">
      <t>ジュウショウ</t>
    </rPh>
    <rPh sb="5" eb="6">
      <t>レイ</t>
    </rPh>
    <phoneticPr fontId="1"/>
  </si>
  <si>
    <t>うち輸入</t>
    <rPh sb="2" eb="4">
      <t>ユニュウ</t>
    </rPh>
    <phoneticPr fontId="1"/>
  </si>
  <si>
    <t>当日確診</t>
    <rPh sb="0" eb="2">
      <t>トウジツ</t>
    </rPh>
    <rPh sb="2" eb="4">
      <t>カクシン</t>
    </rPh>
    <phoneticPr fontId="1"/>
  </si>
  <si>
    <t>当日解除</t>
    <rPh sb="0" eb="2">
      <t>トウジツ</t>
    </rPh>
    <rPh sb="2" eb="4">
      <t>カイジョ</t>
    </rPh>
    <phoneticPr fontId="1"/>
  </si>
  <si>
    <t>治癒退院</t>
    <rPh sb="0" eb="2">
      <t>チユ</t>
    </rPh>
    <rPh sb="2" eb="4">
      <t>タイイン</t>
    </rPh>
    <phoneticPr fontId="1"/>
  </si>
  <si>
    <t>確定診断</t>
    <rPh sb="0" eb="2">
      <t>カクテイ</t>
    </rPh>
    <rPh sb="2" eb="4">
      <t>シンダン</t>
    </rPh>
    <phoneticPr fontId="1"/>
  </si>
  <si>
    <t>香港</t>
    <rPh sb="0" eb="2">
      <t>ホンコン</t>
    </rPh>
    <phoneticPr fontId="1"/>
  </si>
  <si>
    <t>マカオ</t>
    <phoneticPr fontId="1"/>
  </si>
  <si>
    <t>台湾</t>
    <rPh sb="0" eb="2">
      <t>タイワン</t>
    </rPh>
    <phoneticPr fontId="1"/>
  </si>
  <si>
    <t>内輸入</t>
    <rPh sb="0" eb="1">
      <t>ウチ</t>
    </rPh>
    <rPh sb="1" eb="3">
      <t>ユニュウ</t>
    </rPh>
    <phoneticPr fontId="1"/>
  </si>
  <si>
    <t>29?</t>
    <phoneticPr fontId="1"/>
  </si>
  <si>
    <t>49?</t>
    <phoneticPr fontId="1"/>
  </si>
  <si>
    <t>新増</t>
    <phoneticPr fontId="1"/>
  </si>
  <si>
    <r>
      <rPr>
        <b/>
        <sz val="11"/>
        <color theme="1"/>
        <rFont val="游ゴシック"/>
        <family val="2"/>
        <charset val="128"/>
      </rPr>
      <t>：除湖北</t>
    </r>
    <rPh sb="1" eb="2">
      <t>ジョ</t>
    </rPh>
    <rPh sb="2" eb="4">
      <t>コホク</t>
    </rPh>
    <phoneticPr fontId="1"/>
  </si>
  <si>
    <t>＊同日8時までの武漢市衛健委発表</t>
    <rPh sb="1" eb="3">
      <t>ドウジツ</t>
    </rPh>
    <rPh sb="4" eb="5">
      <t>ジ</t>
    </rPh>
    <rPh sb="8" eb="11">
      <t>ブカンシ</t>
    </rPh>
    <rPh sb="11" eb="14">
      <t>エイケンイ</t>
    </rPh>
    <rPh sb="14" eb="16">
      <t>ハッピョウ</t>
    </rPh>
    <phoneticPr fontId="1"/>
  </si>
  <si>
    <t>*武漢市衛健委の発表（12月31日）</t>
    <rPh sb="1" eb="7">
      <t>ブカンシエイケンイ</t>
    </rPh>
    <rPh sb="8" eb="10">
      <t>ハッピョウ</t>
    </rPh>
    <rPh sb="13" eb="14">
      <t>ガツ</t>
    </rPh>
    <rPh sb="16" eb="17">
      <t>ニチ</t>
    </rPh>
    <phoneticPr fontId="1"/>
  </si>
  <si>
    <t>＊武漢市衛健委16日発表</t>
    <rPh sb="1" eb="4">
      <t>ブカンシ</t>
    </rPh>
    <rPh sb="4" eb="7">
      <t>エイケンイ</t>
    </rPh>
    <rPh sb="9" eb="10">
      <t>ニチ</t>
    </rPh>
    <rPh sb="10" eb="12">
      <t>ハッピョウ</t>
    </rPh>
    <phoneticPr fontId="1"/>
  </si>
  <si>
    <t>＊武漢市衛健委18日発表</t>
    <rPh sb="1" eb="4">
      <t>ブカンシ</t>
    </rPh>
    <rPh sb="4" eb="7">
      <t>エイケンイ</t>
    </rPh>
    <rPh sb="9" eb="10">
      <t>ニチ</t>
    </rPh>
    <rPh sb="10" eb="12">
      <t>ハッピョウ</t>
    </rPh>
    <phoneticPr fontId="1"/>
  </si>
  <si>
    <t>＊武漢市衛健委17日発表</t>
    <rPh sb="1" eb="4">
      <t>ブカンシ</t>
    </rPh>
    <rPh sb="4" eb="7">
      <t>エイケンイ</t>
    </rPh>
    <rPh sb="9" eb="10">
      <t>ニチ</t>
    </rPh>
    <rPh sb="10" eb="12">
      <t>ハッピョウ</t>
    </rPh>
    <phoneticPr fontId="1"/>
  </si>
  <si>
    <t>＊武漢市衛健委20日発表</t>
    <rPh sb="1" eb="4">
      <t>ブカンシ</t>
    </rPh>
    <rPh sb="4" eb="7">
      <t>エイケンイ</t>
    </rPh>
    <rPh sb="9" eb="10">
      <t>ニチ</t>
    </rPh>
    <rPh sb="10" eb="12">
      <t>ハッピョウ</t>
    </rPh>
    <phoneticPr fontId="1"/>
  </si>
  <si>
    <t>＊この日から国家衛健委発表に</t>
    <rPh sb="3" eb="4">
      <t>ヒ</t>
    </rPh>
    <rPh sb="6" eb="8">
      <t>コッカ</t>
    </rPh>
    <rPh sb="8" eb="11">
      <t>エイケンイ</t>
    </rPh>
    <rPh sb="11" eb="13">
      <t>ハッピョウ</t>
    </rPh>
    <phoneticPr fontId="1"/>
  </si>
  <si>
    <t>累計</t>
    <rPh sb="0" eb="2">
      <t>ルイケイ</t>
    </rPh>
    <phoneticPr fontId="1"/>
  </si>
  <si>
    <t>確診累計</t>
    <rPh sb="0" eb="2">
      <t>カクシン</t>
    </rPh>
    <rPh sb="2" eb="4">
      <t>ルイケイ</t>
    </rPh>
    <phoneticPr fontId="1"/>
  </si>
  <si>
    <t>治癒累計</t>
    <rPh sb="0" eb="2">
      <t>チユ</t>
    </rPh>
    <rPh sb="2" eb="4">
      <t>ルイケイ</t>
    </rPh>
    <phoneticPr fontId="1"/>
  </si>
  <si>
    <t>死者累計</t>
    <rPh sb="0" eb="2">
      <t>シシャ</t>
    </rPh>
    <rPh sb="2" eb="4">
      <t>ルイケイ</t>
    </rPh>
    <phoneticPr fontId="1"/>
  </si>
  <si>
    <t>香港マカオ台湾累計</t>
    <rPh sb="0" eb="2">
      <t>ホンコン</t>
    </rPh>
    <rPh sb="5" eb="7">
      <t>タイワン</t>
    </rPh>
    <rPh sb="7" eb="9">
      <t>ルイケイ</t>
    </rPh>
    <phoneticPr fontId="1"/>
  </si>
  <si>
    <t>輸入患者数</t>
    <rPh sb="0" eb="2">
      <t>ユニュウ</t>
    </rPh>
    <rPh sb="2" eb="4">
      <t>カンジャ</t>
    </rPh>
    <rPh sb="4" eb="5">
      <t>スウ</t>
    </rPh>
    <phoneticPr fontId="1"/>
  </si>
  <si>
    <t>確診</t>
    <rPh sb="0" eb="2">
      <t>カクシン</t>
    </rPh>
    <phoneticPr fontId="1"/>
  </si>
  <si>
    <t>無症状感染者</t>
    <rPh sb="0" eb="6">
      <t>ムショウジョウカンセンシャ</t>
    </rPh>
    <phoneticPr fontId="1"/>
  </si>
  <si>
    <t>輸入</t>
    <rPh sb="0" eb="2">
      <t>ユニュウ</t>
    </rPh>
    <phoneticPr fontId="1"/>
  </si>
  <si>
    <t>全土</t>
    <rPh sb="0" eb="2">
      <t>ゼンド</t>
    </rPh>
    <phoneticPr fontId="1"/>
  </si>
  <si>
    <t>無症状感染者推移</t>
    <rPh sb="0" eb="6">
      <t>ムショウジョウカンセンシャ</t>
    </rPh>
    <rPh sb="6" eb="8">
      <t>スイイ</t>
    </rPh>
    <phoneticPr fontId="1"/>
  </si>
  <si>
    <t>感染者数</t>
    <rPh sb="0" eb="3">
      <t>カンセンシャ</t>
    </rPh>
    <rPh sb="3" eb="4">
      <t>スウ</t>
    </rPh>
    <phoneticPr fontId="1"/>
  </si>
  <si>
    <t>治癒退院</t>
    <rPh sb="0" eb="2">
      <t>チユ</t>
    </rPh>
    <rPh sb="2" eb="4">
      <t>タイイン</t>
    </rPh>
    <phoneticPr fontId="1"/>
  </si>
  <si>
    <t>死者数</t>
    <rPh sb="0" eb="3">
      <t>シシャスウ</t>
    </rPh>
    <phoneticPr fontId="1"/>
  </si>
  <si>
    <t>マカオ</t>
    <phoneticPr fontId="1"/>
  </si>
  <si>
    <t>台湾</t>
    <rPh sb="0" eb="2">
      <t>タイワン</t>
    </rPh>
    <phoneticPr fontId="1"/>
  </si>
  <si>
    <t>香港</t>
    <rPh sb="0" eb="2">
      <t>ホンコン</t>
    </rPh>
    <phoneticPr fontId="1"/>
  </si>
  <si>
    <t>＊武漢市が確診患者数重複325例を追加、治癒退院者965例を削除、死者1290例を追加</t>
    <rPh sb="1" eb="4">
      <t>ブカンシ</t>
    </rPh>
    <rPh sb="5" eb="7">
      <t>カクシン</t>
    </rPh>
    <rPh sb="7" eb="9">
      <t>カンジャ</t>
    </rPh>
    <rPh sb="9" eb="10">
      <t>スウ</t>
    </rPh>
    <rPh sb="10" eb="12">
      <t>チョウフク</t>
    </rPh>
    <rPh sb="15" eb="16">
      <t>レイ</t>
    </rPh>
    <rPh sb="17" eb="19">
      <t>ツイカ</t>
    </rPh>
    <rPh sb="20" eb="22">
      <t>チユ</t>
    </rPh>
    <rPh sb="22" eb="25">
      <t>タイインシャ</t>
    </rPh>
    <rPh sb="28" eb="29">
      <t>レイ</t>
    </rPh>
    <rPh sb="30" eb="32">
      <t>サクジョ</t>
    </rPh>
    <rPh sb="33" eb="35">
      <t>シシャ</t>
    </rPh>
    <rPh sb="39" eb="40">
      <t>レイ</t>
    </rPh>
    <rPh sb="41" eb="43">
      <t>ツイカ</t>
    </rPh>
    <phoneticPr fontId="1"/>
  </si>
  <si>
    <t>＊北京市が死者1例を追加</t>
    <rPh sb="1" eb="3">
      <t>ペキン</t>
    </rPh>
    <rPh sb="3" eb="4">
      <t>シ</t>
    </rPh>
    <rPh sb="5" eb="7">
      <t>シシャ</t>
    </rPh>
    <rPh sb="8" eb="9">
      <t>レイ</t>
    </rPh>
    <rPh sb="10" eb="12">
      <t>ツイカ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</si>
</sst>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m&quot;月&quot;dd&quot;日&quot;"/>
    <numFmt numFmtId="177" formatCode="0_);[Red]\(0\)"/>
    <numFmt numFmtId="178" formatCode="0_ "/>
  </numFmts>
  <fonts count="23" x14ac:knownFonts="1">
    <font>
      <sz val="11"/>
      <color theme="1"/>
      <name val="游ゴシック"/>
      <family val="2"/>
      <charset val="128"/>
      <scheme val="minor"/>
    </font>
    <font>
      <sz val="6"/>
      <name val="游ゴシック"/>
      <family val="2"/>
      <charset val="128"/>
      <scheme val="minor"/>
    </font>
    <font>
      <b/>
      <sz val="11"/>
      <color rgb="FF0000FF"/>
      <name val="游ゴシック"/>
      <family val="3"/>
      <charset val="128"/>
      <scheme val="minor"/>
    </font>
    <font>
      <b/>
      <sz val="11"/>
      <color rgb="FFFF0000"/>
      <name val="游ゴシック"/>
      <family val="3"/>
      <charset val="128"/>
      <scheme val="minor"/>
    </font>
    <font>
      <b/>
      <sz val="11"/>
      <color theme="1"/>
      <name val="游ゴシック"/>
      <family val="3"/>
      <charset val="128"/>
      <scheme val="minor"/>
    </font>
    <font>
      <sz val="11"/>
      <color theme="1"/>
      <name val="游ゴシック"/>
      <family val="3"/>
      <charset val="128"/>
      <scheme val="minor"/>
    </font>
    <font>
      <sz val="11"/>
      <color theme="1"/>
      <name val="游ゴシック"/>
      <family val="2"/>
      <charset val="128"/>
      <scheme val="minor"/>
    </font>
    <font>
      <b/>
      <sz val="11"/>
      <color theme="1"/>
      <name val="Times New Roman"/>
      <family val="1"/>
    </font>
    <font>
      <sz val="11"/>
      <color theme="1"/>
      <name val="Times New Roman"/>
      <family val="1"/>
    </font>
    <font>
      <b/>
      <sz val="11"/>
      <color rgb="FFFF0000"/>
      <name val="Times New Roman"/>
      <family val="1"/>
    </font>
    <font>
      <b/>
      <sz val="11"/>
      <name val="Times New Roman"/>
      <family val="1"/>
    </font>
    <font>
      <b/>
      <u val="double"/>
      <sz val="16"/>
      <color theme="1"/>
      <name val="游ゴシック"/>
      <family val="3"/>
      <charset val="128"/>
      <scheme val="minor"/>
    </font>
    <font>
      <sz val="11"/>
      <color rgb="FFFF0000"/>
      <name val="游ゴシック"/>
      <family val="3"/>
      <charset val="128"/>
      <scheme val="minor"/>
    </font>
    <font>
      <b/>
      <vertAlign val="superscript"/>
      <sz val="11"/>
      <color theme="1"/>
      <name val="游ゴシック"/>
      <family val="3"/>
      <charset val="128"/>
      <scheme val="minor"/>
    </font>
    <font>
      <b/>
      <sz val="9"/>
      <color theme="1"/>
      <name val="游ゴシック"/>
      <family val="3"/>
      <charset val="128"/>
      <scheme val="minor"/>
    </font>
    <font>
      <sz val="9"/>
      <color theme="1"/>
      <name val="游ゴシック"/>
      <family val="3"/>
      <charset val="128"/>
      <scheme val="minor"/>
    </font>
    <font>
      <b/>
      <sz val="9"/>
      <color rgb="FFFF0000"/>
      <name val="游ゴシック"/>
      <family val="3"/>
      <charset val="128"/>
      <scheme val="minor"/>
    </font>
    <font>
      <b/>
      <sz val="11"/>
      <color rgb="FFFF0000"/>
      <name val="ＭＳ ゴシック"/>
      <family val="3"/>
      <charset val="128"/>
    </font>
    <font>
      <sz val="11"/>
      <color rgb="FFFF0000"/>
      <name val="游ゴシック"/>
      <family val="2"/>
      <charset val="128"/>
      <scheme val="minor"/>
    </font>
    <font>
      <sz val="11"/>
      <color rgb="FF0000FF"/>
      <name val="游ゴシック"/>
      <family val="2"/>
      <charset val="128"/>
      <scheme val="minor"/>
    </font>
    <font>
      <sz val="11"/>
      <color rgb="FF0000FF"/>
      <name val="游ゴシック"/>
      <family val="3"/>
      <charset val="128"/>
      <scheme val="minor"/>
    </font>
    <font>
      <sz val="11"/>
      <name val="游ゴシック"/>
      <family val="3"/>
      <charset val="128"/>
      <scheme val="minor"/>
    </font>
    <font>
      <b/>
      <sz val="11"/>
      <color theme="1"/>
      <name val="游ゴシック"/>
      <family val="2"/>
      <charset val="128"/>
    </font>
  </fonts>
  <fills count="10">
    <fill>
      <patternFill patternType="none"/>
    </fill>
    <fill>
      <patternFill patternType="gray125"/>
    </fill>
    <fill>
      <patternFill patternType="solid">
        <fgColor rgb="FFFFFF00"/>
        <bgColor indexed="64"/>
      </patternFill>
    </fill>
    <fill>
      <patternFill patternType="solid">
        <fgColor rgb="FF66FFFF"/>
        <bgColor indexed="64"/>
      </patternFill>
    </fill>
    <fill>
      <patternFill patternType="solid">
        <fgColor rgb="FF99FF99"/>
        <bgColor indexed="64"/>
      </patternFill>
    </fill>
    <fill>
      <patternFill patternType="solid">
        <fgColor rgb="FFFFCCFF"/>
        <bgColor indexed="64"/>
      </patternFill>
    </fill>
    <fill>
      <patternFill patternType="solid">
        <fgColor rgb="FFCCFFFF"/>
        <bgColor indexed="64"/>
      </patternFill>
    </fill>
    <fill>
      <patternFill patternType="solid">
        <fgColor rgb="FFFF0000"/>
        <bgColor indexed="64"/>
      </patternFill>
    </fill>
    <fill>
      <patternFill patternType="solid">
        <fgColor theme="5" tint="0.39997558519241921"/>
        <bgColor indexed="64"/>
      </patternFill>
    </fill>
    <fill>
      <patternFill patternType="solid">
        <fgColor theme="1"/>
        <bgColor indexed="64"/>
      </patternFill>
    </fill>
  </fills>
  <borders count="87">
    <border>
      <left/>
      <right/>
      <top/>
      <bottom/>
      <diagonal/>
    </border>
    <border>
      <left style="thin">
        <color auto="1"/>
      </left>
      <right/>
      <top/>
      <bottom/>
      <diagonal/>
    </border>
    <border>
      <left style="thin">
        <color auto="1"/>
      </left>
      <right style="thin">
        <color auto="1"/>
      </right>
      <top/>
      <bottom style="dotted">
        <color auto="1"/>
      </bottom>
      <diagonal/>
    </border>
    <border>
      <left style="thin">
        <color auto="1"/>
      </left>
      <right/>
      <top/>
      <bottom style="dotted">
        <color auto="1"/>
      </bottom>
      <diagonal/>
    </border>
    <border>
      <left style="thin">
        <color auto="1"/>
      </left>
      <right style="thin">
        <color auto="1"/>
      </right>
      <top style="dotted">
        <color auto="1"/>
      </top>
      <bottom style="dotted">
        <color auto="1"/>
      </bottom>
      <diagonal/>
    </border>
    <border>
      <left style="thin">
        <color auto="1"/>
      </left>
      <right/>
      <top style="dotted">
        <color auto="1"/>
      </top>
      <bottom style="dotted">
        <color auto="1"/>
      </bottom>
      <diagonal/>
    </border>
    <border>
      <left style="thin">
        <color auto="1"/>
      </left>
      <right style="thin">
        <color auto="1"/>
      </right>
      <top style="dotted">
        <color auto="1"/>
      </top>
      <bottom/>
      <diagonal/>
    </border>
    <border>
      <left style="thin">
        <color auto="1"/>
      </left>
      <right/>
      <top style="dotted">
        <color auto="1"/>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tted">
        <color auto="1"/>
      </bottom>
      <diagonal/>
    </border>
    <border>
      <left style="thin">
        <color indexed="64"/>
      </left>
      <right style="thin">
        <color indexed="64"/>
      </right>
      <top style="dotted">
        <color indexed="64"/>
      </top>
      <bottom style="thin">
        <color indexed="64"/>
      </bottom>
      <diagonal/>
    </border>
    <border>
      <left style="thin">
        <color auto="1"/>
      </left>
      <right/>
      <top style="thin">
        <color indexed="64"/>
      </top>
      <bottom style="thin">
        <color indexed="64"/>
      </bottom>
      <diagonal/>
    </border>
    <border>
      <left/>
      <right/>
      <top/>
      <bottom style="medium">
        <color indexed="64"/>
      </bottom>
      <diagonal/>
    </border>
    <border>
      <left style="double">
        <color auto="1"/>
      </left>
      <right/>
      <top/>
      <bottom/>
      <diagonal/>
    </border>
    <border>
      <left style="double">
        <color auto="1"/>
      </left>
      <right/>
      <top/>
      <bottom style="medium">
        <color indexed="64"/>
      </bottom>
      <diagonal/>
    </border>
    <border>
      <left style="thin">
        <color indexed="64"/>
      </left>
      <right/>
      <top style="thin">
        <color indexed="64"/>
      </top>
      <bottom style="medium">
        <color indexed="64"/>
      </bottom>
      <diagonal/>
    </border>
    <border>
      <left style="thin">
        <color indexed="64"/>
      </left>
      <right style="double">
        <color auto="1"/>
      </right>
      <top style="thin">
        <color indexed="64"/>
      </top>
      <bottom style="medium">
        <color indexed="64"/>
      </bottom>
      <diagonal/>
    </border>
    <border>
      <left style="thin">
        <color indexed="64"/>
      </left>
      <right style="double">
        <color auto="1"/>
      </right>
      <top/>
      <bottom/>
      <diagonal/>
    </border>
    <border>
      <left style="thin">
        <color indexed="64"/>
      </left>
      <right style="double">
        <color auto="1"/>
      </right>
      <top/>
      <bottom style="medium">
        <color indexed="64"/>
      </bottom>
      <diagonal/>
    </border>
    <border>
      <left style="double">
        <color auto="1"/>
      </left>
      <right/>
      <top style="dotted">
        <color auto="1"/>
      </top>
      <bottom style="dotted">
        <color auto="1"/>
      </bottom>
      <diagonal/>
    </border>
    <border>
      <left/>
      <right/>
      <top style="dotted">
        <color auto="1"/>
      </top>
      <bottom style="dotted">
        <color auto="1"/>
      </bottom>
      <diagonal/>
    </border>
    <border>
      <left style="thin">
        <color indexed="64"/>
      </left>
      <right style="double">
        <color auto="1"/>
      </right>
      <top style="dotted">
        <color auto="1"/>
      </top>
      <bottom style="dotted">
        <color auto="1"/>
      </bottom>
      <diagonal/>
    </border>
    <border>
      <left style="medium">
        <color indexed="64"/>
      </left>
      <right/>
      <top style="medium">
        <color indexed="64"/>
      </top>
      <bottom/>
      <diagonal/>
    </border>
    <border>
      <left style="double">
        <color auto="1"/>
      </left>
      <right/>
      <top style="medium">
        <color indexed="64"/>
      </top>
      <bottom style="thin">
        <color indexed="64"/>
      </bottom>
      <diagonal/>
    </border>
    <border>
      <left/>
      <right/>
      <top style="medium">
        <color indexed="64"/>
      </top>
      <bottom style="thin">
        <color indexed="64"/>
      </bottom>
      <diagonal/>
    </border>
    <border>
      <left/>
      <right style="double">
        <color auto="1"/>
      </right>
      <top style="medium">
        <color indexed="64"/>
      </top>
      <bottom style="thin">
        <color indexed="64"/>
      </bottom>
      <diagonal/>
    </border>
    <border>
      <left style="double">
        <color auto="1"/>
      </left>
      <right style="medium">
        <color indexed="64"/>
      </right>
      <top style="medium">
        <color indexed="64"/>
      </top>
      <bottom/>
      <diagonal/>
    </border>
    <border>
      <left style="medium">
        <color indexed="64"/>
      </left>
      <right/>
      <top/>
      <bottom style="medium">
        <color indexed="64"/>
      </bottom>
      <diagonal/>
    </border>
    <border>
      <left style="double">
        <color auto="1"/>
      </left>
      <right style="medium">
        <color indexed="64"/>
      </right>
      <top/>
      <bottom style="medium">
        <color indexed="64"/>
      </bottom>
      <diagonal/>
    </border>
    <border>
      <left style="medium">
        <color indexed="64"/>
      </left>
      <right/>
      <top/>
      <bottom/>
      <diagonal/>
    </border>
    <border>
      <left style="double">
        <color auto="1"/>
      </left>
      <right style="medium">
        <color indexed="64"/>
      </right>
      <top/>
      <bottom/>
      <diagonal/>
    </border>
    <border>
      <left style="medium">
        <color indexed="64"/>
      </left>
      <right/>
      <top style="dotted">
        <color indexed="64"/>
      </top>
      <bottom/>
      <diagonal/>
    </border>
    <border>
      <left style="medium">
        <color indexed="64"/>
      </left>
      <right style="double">
        <color auto="1"/>
      </right>
      <top style="dotted">
        <color indexed="64"/>
      </top>
      <bottom style="dotted">
        <color indexed="64"/>
      </bottom>
      <diagonal/>
    </border>
    <border>
      <left style="medium">
        <color indexed="64"/>
      </left>
      <right/>
      <top style="dotted">
        <color indexed="64"/>
      </top>
      <bottom style="dotted">
        <color indexed="64"/>
      </bottom>
      <diagonal/>
    </border>
    <border>
      <left style="double">
        <color auto="1"/>
      </left>
      <right style="medium">
        <color indexed="64"/>
      </right>
      <top style="dotted">
        <color auto="1"/>
      </top>
      <bottom style="dotted">
        <color auto="1"/>
      </bottom>
      <diagonal/>
    </border>
    <border>
      <left style="double">
        <color auto="1"/>
      </left>
      <right/>
      <top style="dotted">
        <color auto="1"/>
      </top>
      <bottom style="medium">
        <color indexed="64"/>
      </bottom>
      <diagonal/>
    </border>
    <border>
      <left/>
      <right/>
      <top style="dotted">
        <color auto="1"/>
      </top>
      <bottom style="medium">
        <color indexed="64"/>
      </bottom>
      <diagonal/>
    </border>
    <border>
      <left style="thin">
        <color indexed="64"/>
      </left>
      <right style="double">
        <color auto="1"/>
      </right>
      <top style="dotted">
        <color auto="1"/>
      </top>
      <bottom style="medium">
        <color indexed="64"/>
      </bottom>
      <diagonal/>
    </border>
    <border>
      <left style="thin">
        <color auto="1"/>
      </left>
      <right/>
      <top style="dotted">
        <color auto="1"/>
      </top>
      <bottom style="medium">
        <color indexed="64"/>
      </bottom>
      <diagonal/>
    </border>
    <border>
      <left style="thin">
        <color indexed="64"/>
      </left>
      <right style="double">
        <color auto="1"/>
      </right>
      <top style="medium">
        <color indexed="64"/>
      </top>
      <bottom/>
      <diagonal/>
    </border>
    <border>
      <left style="thin">
        <color indexed="64"/>
      </left>
      <right/>
      <top/>
      <bottom style="medium">
        <color indexed="64"/>
      </bottom>
      <diagonal/>
    </border>
    <border>
      <left/>
      <right style="thin">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thin">
        <color auto="1"/>
      </left>
      <right style="medium">
        <color auto="1"/>
      </right>
      <top style="medium">
        <color indexed="64"/>
      </top>
      <bottom/>
      <diagonal/>
    </border>
    <border>
      <left style="thin">
        <color auto="1"/>
      </left>
      <right style="medium">
        <color auto="1"/>
      </right>
      <top/>
      <bottom/>
      <diagonal/>
    </border>
    <border>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style="thin">
        <color indexed="64"/>
      </right>
      <top/>
      <bottom style="thin">
        <color indexed="64"/>
      </bottom>
      <diagonal/>
    </border>
    <border>
      <left style="medium">
        <color indexed="64"/>
      </left>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double">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medium">
        <color indexed="64"/>
      </top>
      <bottom style="thin">
        <color indexed="64"/>
      </bottom>
      <diagonal/>
    </border>
    <border>
      <left style="thin">
        <color indexed="64"/>
      </left>
      <right style="double">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double">
        <color indexed="64"/>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style="dotted">
        <color indexed="64"/>
      </top>
      <bottom/>
      <diagonal/>
    </border>
    <border>
      <left style="medium">
        <color indexed="64"/>
      </left>
      <right style="medium">
        <color indexed="64"/>
      </right>
      <top/>
      <bottom style="dotted">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dotted">
        <color indexed="64"/>
      </top>
      <bottom style="dotted">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s>
  <cellStyleXfs count="2">
    <xf numFmtId="0" fontId="0" fillId="0" borderId="0">
      <alignment vertical="center"/>
    </xf>
    <xf numFmtId="38" fontId="6" fillId="0" borderId="0" applyFont="0" applyFill="0" applyBorder="0" applyAlignment="0" applyProtection="0">
      <alignment vertical="center"/>
    </xf>
  </cellStyleXfs>
  <cellXfs count="314">
    <xf numFmtId="0" fontId="0" fillId="0" borderId="0" xfId="0">
      <alignment vertical="center"/>
    </xf>
    <xf numFmtId="56" fontId="0" fillId="0" borderId="0" xfId="0" applyNumberFormat="1">
      <alignment vertical="center"/>
    </xf>
    <xf numFmtId="0" fontId="0" fillId="0" borderId="0" xfId="0" applyAlignment="1">
      <alignment horizontal="center" vertical="center"/>
    </xf>
    <xf numFmtId="0" fontId="2" fillId="0" borderId="0" xfId="0" applyFont="1">
      <alignment vertical="center"/>
    </xf>
    <xf numFmtId="0" fontId="0" fillId="0" borderId="0" xfId="0" applyAlignment="1">
      <alignment vertical="center"/>
    </xf>
    <xf numFmtId="0" fontId="0" fillId="2" borderId="0" xfId="0" applyFill="1">
      <alignment vertical="center"/>
    </xf>
    <xf numFmtId="0" fontId="3" fillId="2" borderId="0" xfId="0" applyFont="1" applyFill="1">
      <alignment vertical="center"/>
    </xf>
    <xf numFmtId="0" fontId="0" fillId="3" borderId="0" xfId="0" applyFill="1">
      <alignment vertical="center"/>
    </xf>
    <xf numFmtId="0" fontId="2" fillId="3" borderId="0" xfId="0" applyFont="1" applyFill="1">
      <alignment vertical="center"/>
    </xf>
    <xf numFmtId="0" fontId="0" fillId="3" borderId="2" xfId="0" applyFill="1" applyBorder="1">
      <alignment vertical="center"/>
    </xf>
    <xf numFmtId="0" fontId="0" fillId="3" borderId="4" xfId="0" applyFill="1" applyBorder="1">
      <alignment vertical="center"/>
    </xf>
    <xf numFmtId="0" fontId="0" fillId="3" borderId="6" xfId="0" applyFill="1" applyBorder="1">
      <alignment vertical="center"/>
    </xf>
    <xf numFmtId="0" fontId="0" fillId="0" borderId="8" xfId="0" applyBorder="1">
      <alignment vertical="center"/>
    </xf>
    <xf numFmtId="0" fontId="0" fillId="2" borderId="4" xfId="0" applyFill="1" applyBorder="1">
      <alignment vertical="center"/>
    </xf>
    <xf numFmtId="0" fontId="0" fillId="3" borderId="8" xfId="0" applyFill="1" applyBorder="1">
      <alignment vertical="center"/>
    </xf>
    <xf numFmtId="0" fontId="0" fillId="4" borderId="10" xfId="0" applyFill="1" applyBorder="1">
      <alignment vertical="center"/>
    </xf>
    <xf numFmtId="0" fontId="0" fillId="4" borderId="4" xfId="0" applyFill="1" applyBorder="1">
      <alignment vertical="center"/>
    </xf>
    <xf numFmtId="0" fontId="0" fillId="4" borderId="6" xfId="0" applyFill="1" applyBorder="1">
      <alignment vertical="center"/>
    </xf>
    <xf numFmtId="0" fontId="0" fillId="2" borderId="8" xfId="0" applyFill="1" applyBorder="1">
      <alignment vertical="center"/>
    </xf>
    <xf numFmtId="0" fontId="0" fillId="2" borderId="3" xfId="0" applyFill="1" applyBorder="1">
      <alignment vertical="center"/>
    </xf>
    <xf numFmtId="0" fontId="0" fillId="2" borderId="10" xfId="0" applyFill="1" applyBorder="1">
      <alignment vertical="center"/>
    </xf>
    <xf numFmtId="0" fontId="0" fillId="2" borderId="5" xfId="0" applyFill="1" applyBorder="1">
      <alignment vertical="center"/>
    </xf>
    <xf numFmtId="0" fontId="0" fillId="2" borderId="7" xfId="0" applyFill="1" applyBorder="1">
      <alignment vertical="center"/>
    </xf>
    <xf numFmtId="0" fontId="0" fillId="2" borderId="6" xfId="0" applyFill="1" applyBorder="1">
      <alignment vertical="center"/>
    </xf>
    <xf numFmtId="0" fontId="0" fillId="5" borderId="10" xfId="0" applyFill="1" applyBorder="1">
      <alignment vertical="center"/>
    </xf>
    <xf numFmtId="0" fontId="0" fillId="5" borderId="4" xfId="0" applyFill="1" applyBorder="1">
      <alignment vertical="center"/>
    </xf>
    <xf numFmtId="0" fontId="0" fillId="5" borderId="11" xfId="0" applyFill="1" applyBorder="1">
      <alignment vertical="center"/>
    </xf>
    <xf numFmtId="0" fontId="0" fillId="6" borderId="0" xfId="0" applyFill="1">
      <alignment vertical="center"/>
    </xf>
    <xf numFmtId="0" fontId="0" fillId="6" borderId="8" xfId="0" applyFill="1" applyBorder="1">
      <alignment vertical="center"/>
    </xf>
    <xf numFmtId="0" fontId="0" fillId="6" borderId="3" xfId="0" applyFill="1" applyBorder="1">
      <alignment vertical="center"/>
    </xf>
    <xf numFmtId="0" fontId="0" fillId="6" borderId="10" xfId="0" applyFill="1" applyBorder="1">
      <alignment vertical="center"/>
    </xf>
    <xf numFmtId="0" fontId="0" fillId="6" borderId="5" xfId="0" applyFill="1" applyBorder="1">
      <alignment vertical="center"/>
    </xf>
    <xf numFmtId="0" fontId="0" fillId="6" borderId="4" xfId="0" applyFill="1" applyBorder="1">
      <alignment vertical="center"/>
    </xf>
    <xf numFmtId="0" fontId="0" fillId="6" borderId="7" xfId="0" applyFill="1" applyBorder="1">
      <alignment vertical="center"/>
    </xf>
    <xf numFmtId="0" fontId="0" fillId="6" borderId="6" xfId="0" applyFill="1" applyBorder="1">
      <alignment vertical="center"/>
    </xf>
    <xf numFmtId="0" fontId="3" fillId="0" borderId="0" xfId="0" applyFont="1" applyAlignment="1">
      <alignment vertical="center"/>
    </xf>
    <xf numFmtId="0" fontId="3" fillId="3" borderId="0" xfId="0" applyFont="1" applyFill="1">
      <alignment vertical="center"/>
    </xf>
    <xf numFmtId="0" fontId="4" fillId="2" borderId="4" xfId="0" applyFont="1" applyFill="1" applyBorder="1">
      <alignment vertical="center"/>
    </xf>
    <xf numFmtId="0" fontId="5" fillId="2" borderId="4" xfId="0" applyFont="1" applyFill="1" applyBorder="1">
      <alignment vertical="center"/>
    </xf>
    <xf numFmtId="0" fontId="5" fillId="2" borderId="5" xfId="0" applyFont="1" applyFill="1" applyBorder="1">
      <alignment vertical="center"/>
    </xf>
    <xf numFmtId="0" fontId="0" fillId="0" borderId="9" xfId="0" applyBorder="1">
      <alignment vertical="center"/>
    </xf>
    <xf numFmtId="0" fontId="0" fillId="6" borderId="9" xfId="0" applyFill="1" applyBorder="1">
      <alignment vertical="center"/>
    </xf>
    <xf numFmtId="0" fontId="0" fillId="2" borderId="1" xfId="0" applyFill="1" applyBorder="1">
      <alignment vertical="center"/>
    </xf>
    <xf numFmtId="0" fontId="0" fillId="2" borderId="9" xfId="0" applyFill="1" applyBorder="1">
      <alignment vertical="center"/>
    </xf>
    <xf numFmtId="0" fontId="0" fillId="6" borderId="12" xfId="0" applyFill="1" applyBorder="1">
      <alignment vertical="center"/>
    </xf>
    <xf numFmtId="0" fontId="4" fillId="0" borderId="0" xfId="0" applyFont="1">
      <alignment vertical="center"/>
    </xf>
    <xf numFmtId="0" fontId="0" fillId="0" borderId="1" xfId="0" applyBorder="1">
      <alignment vertical="center"/>
    </xf>
    <xf numFmtId="0" fontId="0" fillId="0" borderId="18" xfId="0" applyBorder="1">
      <alignment vertical="center"/>
    </xf>
    <xf numFmtId="38" fontId="7" fillId="2" borderId="20" xfId="1" applyFont="1" applyFill="1" applyBorder="1">
      <alignment vertical="center"/>
    </xf>
    <xf numFmtId="38" fontId="8" fillId="0" borderId="21" xfId="1" applyFont="1" applyBorder="1">
      <alignment vertical="center"/>
    </xf>
    <xf numFmtId="38" fontId="9" fillId="0" borderId="22" xfId="1" applyFont="1" applyBorder="1">
      <alignment vertical="center"/>
    </xf>
    <xf numFmtId="38" fontId="9" fillId="0" borderId="5" xfId="1" applyFont="1" applyBorder="1">
      <alignment vertical="center"/>
    </xf>
    <xf numFmtId="38" fontId="10" fillId="2" borderId="20" xfId="1" applyFont="1" applyFill="1" applyBorder="1">
      <alignment vertical="center"/>
    </xf>
    <xf numFmtId="38" fontId="10" fillId="0" borderId="5" xfId="1" applyFont="1" applyBorder="1">
      <alignment vertical="center"/>
    </xf>
    <xf numFmtId="38" fontId="9" fillId="2" borderId="20" xfId="1" applyFont="1" applyFill="1" applyBorder="1">
      <alignment vertical="center"/>
    </xf>
    <xf numFmtId="38" fontId="7" fillId="0" borderId="5" xfId="1" applyFont="1" applyBorder="1">
      <alignment vertical="center"/>
    </xf>
    <xf numFmtId="38" fontId="7" fillId="6" borderId="5" xfId="1" applyFont="1" applyFill="1" applyBorder="1">
      <alignment vertical="center"/>
    </xf>
    <xf numFmtId="38" fontId="7" fillId="0" borderId="22" xfId="1" applyFont="1" applyBorder="1">
      <alignment vertical="center"/>
    </xf>
    <xf numFmtId="38" fontId="7" fillId="6" borderId="22" xfId="1" applyFont="1" applyFill="1" applyBorder="1">
      <alignment vertical="center"/>
    </xf>
    <xf numFmtId="38" fontId="8" fillId="2" borderId="20" xfId="1" applyFont="1" applyFill="1" applyBorder="1">
      <alignment vertical="center"/>
    </xf>
    <xf numFmtId="38" fontId="8" fillId="0" borderId="22" xfId="1" applyFont="1" applyBorder="1">
      <alignment vertical="center"/>
    </xf>
    <xf numFmtId="38" fontId="8" fillId="0" borderId="5" xfId="1" applyFont="1" applyBorder="1">
      <alignment vertical="center"/>
    </xf>
    <xf numFmtId="0" fontId="4" fillId="0" borderId="23" xfId="0" applyFont="1" applyBorder="1" applyAlignment="1">
      <alignment horizontal="center" vertical="center"/>
    </xf>
    <xf numFmtId="0" fontId="4" fillId="0" borderId="28" xfId="0" applyFont="1" applyBorder="1" applyAlignment="1">
      <alignment horizontal="center" vertical="center"/>
    </xf>
    <xf numFmtId="0" fontId="4" fillId="0" borderId="30" xfId="0" applyFont="1" applyBorder="1">
      <alignment vertical="center"/>
    </xf>
    <xf numFmtId="0" fontId="0" fillId="0" borderId="31" xfId="0" applyBorder="1">
      <alignment vertical="center"/>
    </xf>
    <xf numFmtId="0" fontId="4" fillId="0" borderId="28" xfId="0" applyFont="1" applyBorder="1">
      <alignment vertical="center"/>
    </xf>
    <xf numFmtId="0" fontId="0" fillId="0" borderId="29" xfId="0" applyBorder="1">
      <alignment vertical="center"/>
    </xf>
    <xf numFmtId="0" fontId="4" fillId="0" borderId="19" xfId="0" applyFont="1" applyBorder="1" applyAlignment="1">
      <alignment horizontal="center" vertical="center"/>
    </xf>
    <xf numFmtId="0" fontId="4" fillId="2" borderId="15" xfId="0" applyFont="1" applyFill="1" applyBorder="1" applyAlignment="1">
      <alignment horizontal="center" vertical="center"/>
    </xf>
    <xf numFmtId="0" fontId="4" fillId="0" borderId="16" xfId="0" applyFont="1" applyBorder="1" applyAlignment="1">
      <alignment horizontal="center" vertical="center"/>
    </xf>
    <xf numFmtId="0" fontId="4" fillId="0" borderId="17" xfId="0" applyFont="1" applyBorder="1" applyAlignment="1">
      <alignment horizontal="center" vertical="center"/>
    </xf>
    <xf numFmtId="0" fontId="4" fillId="0" borderId="0" xfId="0" applyFont="1" applyAlignment="1">
      <alignment horizontal="right" vertical="center"/>
    </xf>
    <xf numFmtId="0" fontId="7" fillId="2" borderId="20" xfId="0" applyFont="1" applyFill="1" applyBorder="1">
      <alignment vertical="center"/>
    </xf>
    <xf numFmtId="0" fontId="7" fillId="0" borderId="5" xfId="0" applyFont="1" applyBorder="1">
      <alignment vertical="center"/>
    </xf>
    <xf numFmtId="56" fontId="4" fillId="0" borderId="32" xfId="0" applyNumberFormat="1" applyFont="1" applyBorder="1">
      <alignment vertical="center"/>
    </xf>
    <xf numFmtId="56" fontId="4" fillId="0" borderId="33" xfId="0" applyNumberFormat="1" applyFont="1" applyBorder="1">
      <alignment vertical="center"/>
    </xf>
    <xf numFmtId="56" fontId="4" fillId="0" borderId="34" xfId="0" applyNumberFormat="1" applyFont="1" applyBorder="1">
      <alignment vertical="center"/>
    </xf>
    <xf numFmtId="0" fontId="0" fillId="0" borderId="35" xfId="0" applyBorder="1">
      <alignment vertical="center"/>
    </xf>
    <xf numFmtId="38" fontId="8" fillId="2" borderId="36" xfId="1" applyFont="1" applyFill="1" applyBorder="1">
      <alignment vertical="center"/>
    </xf>
    <xf numFmtId="38" fontId="8" fillId="0" borderId="37" xfId="1" applyFont="1" applyBorder="1">
      <alignment vertical="center"/>
    </xf>
    <xf numFmtId="38" fontId="8" fillId="0" borderId="38" xfId="1" applyFont="1" applyBorder="1">
      <alignment vertical="center"/>
    </xf>
    <xf numFmtId="38" fontId="8" fillId="0" borderId="39" xfId="1" applyFont="1" applyBorder="1">
      <alignment vertical="center"/>
    </xf>
    <xf numFmtId="38" fontId="7" fillId="2" borderId="36" xfId="1" applyFont="1" applyFill="1" applyBorder="1">
      <alignment vertical="center"/>
    </xf>
    <xf numFmtId="38" fontId="7" fillId="0" borderId="21" xfId="1" applyFont="1" applyBorder="1">
      <alignment vertical="center"/>
    </xf>
    <xf numFmtId="38" fontId="9" fillId="0" borderId="22" xfId="1" applyFont="1" applyFill="1" applyBorder="1">
      <alignment vertical="center"/>
    </xf>
    <xf numFmtId="176" fontId="2" fillId="0" borderId="0" xfId="0" applyNumberFormat="1" applyFont="1">
      <alignment vertical="center"/>
    </xf>
    <xf numFmtId="0" fontId="11" fillId="0" borderId="0" xfId="0" applyFont="1" applyAlignment="1">
      <alignment horizontal="center" vertical="center"/>
    </xf>
    <xf numFmtId="0" fontId="4" fillId="2" borderId="15" xfId="0" applyFont="1" applyFill="1" applyBorder="1" applyAlignment="1">
      <alignment horizontal="center" vertical="center"/>
    </xf>
    <xf numFmtId="38" fontId="10" fillId="6" borderId="5" xfId="1" applyFont="1" applyFill="1" applyBorder="1">
      <alignment vertical="center"/>
    </xf>
    <xf numFmtId="38" fontId="7" fillId="0" borderId="22" xfId="1" applyFont="1" applyFill="1" applyBorder="1">
      <alignment vertical="center"/>
    </xf>
    <xf numFmtId="38" fontId="10" fillId="0" borderId="22" xfId="1" applyFont="1" applyFill="1" applyBorder="1">
      <alignment vertical="center"/>
    </xf>
    <xf numFmtId="0" fontId="4" fillId="0" borderId="41" xfId="0" applyFont="1" applyBorder="1" applyAlignment="1">
      <alignment horizontal="center" vertical="center"/>
    </xf>
    <xf numFmtId="38" fontId="7" fillId="0" borderId="20" xfId="1" applyFont="1" applyBorder="1">
      <alignment vertical="center"/>
    </xf>
    <xf numFmtId="38" fontId="9" fillId="0" borderId="20" xfId="1" applyFont="1" applyFill="1" applyBorder="1">
      <alignment vertical="center"/>
    </xf>
    <xf numFmtId="38" fontId="8" fillId="0" borderId="15" xfId="1" applyFont="1" applyBorder="1">
      <alignment vertical="center"/>
    </xf>
    <xf numFmtId="38" fontId="8" fillId="0" borderId="19" xfId="1" applyFont="1" applyBorder="1">
      <alignment vertical="center"/>
    </xf>
    <xf numFmtId="0" fontId="0" fillId="0" borderId="35" xfId="0" applyFont="1" applyBorder="1">
      <alignment vertical="center"/>
    </xf>
    <xf numFmtId="0" fontId="0" fillId="0" borderId="0" xfId="0" applyFont="1">
      <alignment vertical="center"/>
    </xf>
    <xf numFmtId="38" fontId="7" fillId="0" borderId="20" xfId="1" applyFont="1" applyFill="1" applyBorder="1">
      <alignment vertical="center"/>
    </xf>
    <xf numFmtId="0" fontId="0" fillId="0" borderId="35" xfId="0" applyFont="1" applyBorder="1" applyAlignment="1">
      <alignment vertical="center" wrapText="1"/>
    </xf>
    <xf numFmtId="0" fontId="12" fillId="0" borderId="35" xfId="0" applyFont="1" applyBorder="1">
      <alignment vertical="center"/>
    </xf>
    <xf numFmtId="0" fontId="12" fillId="0" borderId="35" xfId="0" applyFont="1" applyBorder="1" applyAlignment="1">
      <alignment vertical="center" wrapText="1"/>
    </xf>
    <xf numFmtId="56" fontId="4" fillId="0" borderId="33" xfId="0" applyNumberFormat="1" applyFont="1" applyFill="1" applyBorder="1">
      <alignment vertical="center"/>
    </xf>
    <xf numFmtId="56" fontId="4" fillId="0" borderId="34" xfId="0" applyNumberFormat="1" applyFont="1" applyFill="1" applyBorder="1">
      <alignment vertical="center"/>
    </xf>
    <xf numFmtId="0" fontId="7" fillId="0" borderId="21" xfId="0" applyFont="1" applyBorder="1">
      <alignment vertical="center"/>
    </xf>
    <xf numFmtId="0" fontId="7" fillId="0" borderId="22" xfId="0" applyFont="1" applyBorder="1">
      <alignment vertical="center"/>
    </xf>
    <xf numFmtId="0" fontId="5" fillId="0" borderId="0" xfId="0" applyFont="1">
      <alignment vertical="center"/>
    </xf>
    <xf numFmtId="38" fontId="7" fillId="0" borderId="5" xfId="1" applyFont="1" applyFill="1" applyBorder="1">
      <alignment vertical="center"/>
    </xf>
    <xf numFmtId="38" fontId="9" fillId="9" borderId="5" xfId="1" applyFont="1" applyFill="1" applyBorder="1">
      <alignment vertical="center"/>
    </xf>
    <xf numFmtId="38" fontId="10" fillId="9" borderId="5" xfId="1" applyFont="1" applyFill="1" applyBorder="1">
      <alignment vertical="center"/>
    </xf>
    <xf numFmtId="38" fontId="7" fillId="9" borderId="5" xfId="1" applyFont="1" applyFill="1" applyBorder="1">
      <alignment vertical="center"/>
    </xf>
    <xf numFmtId="38" fontId="7" fillId="6" borderId="20" xfId="1" applyFont="1" applyFill="1" applyBorder="1">
      <alignment vertical="center"/>
    </xf>
    <xf numFmtId="0" fontId="14" fillId="0" borderId="0" xfId="0" applyFont="1">
      <alignment vertical="center"/>
    </xf>
    <xf numFmtId="0" fontId="15" fillId="0" borderId="0" xfId="0" applyFont="1">
      <alignment vertical="center"/>
    </xf>
    <xf numFmtId="0" fontId="16" fillId="0" borderId="0" xfId="0" applyFont="1">
      <alignment vertical="center"/>
    </xf>
    <xf numFmtId="0" fontId="16" fillId="0" borderId="0" xfId="0" applyFont="1" applyAlignment="1">
      <alignment vertical="center"/>
    </xf>
    <xf numFmtId="0" fontId="0" fillId="0" borderId="35" xfId="0" applyBorder="1" applyAlignment="1">
      <alignment vertical="center" wrapText="1"/>
    </xf>
    <xf numFmtId="38" fontId="9" fillId="9" borderId="22" xfId="1" applyFont="1" applyFill="1" applyBorder="1">
      <alignment vertical="center"/>
    </xf>
    <xf numFmtId="38" fontId="7" fillId="9" borderId="22" xfId="1" applyFont="1" applyFill="1" applyBorder="1">
      <alignment vertical="center"/>
    </xf>
    <xf numFmtId="0" fontId="4" fillId="2" borderId="15" xfId="0" applyFont="1" applyFill="1" applyBorder="1" applyAlignment="1">
      <alignment horizontal="center" vertical="center" wrapText="1"/>
    </xf>
    <xf numFmtId="38" fontId="8" fillId="2" borderId="15" xfId="1" applyFont="1" applyFill="1" applyBorder="1">
      <alignment vertical="center"/>
    </xf>
    <xf numFmtId="56" fontId="0" fillId="0" borderId="0" xfId="0" applyNumberFormat="1" applyFont="1">
      <alignment vertical="center"/>
    </xf>
    <xf numFmtId="38" fontId="5" fillId="0" borderId="0" xfId="0" applyNumberFormat="1" applyFont="1">
      <alignment vertical="center"/>
    </xf>
    <xf numFmtId="56" fontId="5" fillId="0" borderId="0" xfId="0" applyNumberFormat="1" applyFont="1">
      <alignment vertical="center"/>
    </xf>
    <xf numFmtId="40" fontId="8" fillId="0" borderId="20" xfId="1" applyNumberFormat="1" applyFont="1" applyBorder="1">
      <alignment vertical="center"/>
    </xf>
    <xf numFmtId="38" fontId="9" fillId="5" borderId="20" xfId="1" applyFont="1" applyFill="1" applyBorder="1">
      <alignment vertical="center"/>
    </xf>
    <xf numFmtId="38" fontId="9" fillId="5" borderId="4" xfId="1" applyFont="1" applyFill="1" applyBorder="1">
      <alignment vertical="center"/>
    </xf>
    <xf numFmtId="38" fontId="9" fillId="5" borderId="5" xfId="1" applyFont="1" applyFill="1" applyBorder="1">
      <alignment vertical="center"/>
    </xf>
    <xf numFmtId="0" fontId="18" fillId="0" borderId="35" xfId="0" applyFont="1" applyBorder="1">
      <alignment vertical="center"/>
    </xf>
    <xf numFmtId="0" fontId="4" fillId="0" borderId="0" xfId="0" applyFont="1" applyFill="1">
      <alignment vertical="center"/>
    </xf>
    <xf numFmtId="0" fontId="4" fillId="2" borderId="0" xfId="0" applyFont="1" applyFill="1">
      <alignment vertical="center"/>
    </xf>
    <xf numFmtId="0" fontId="0" fillId="0" borderId="0" xfId="0" applyAlignment="1">
      <alignment horizontal="center" vertical="center"/>
    </xf>
    <xf numFmtId="0" fontId="12" fillId="0" borderId="0" xfId="0" applyFont="1">
      <alignment vertical="center"/>
    </xf>
    <xf numFmtId="0" fontId="0" fillId="6" borderId="53" xfId="0" applyFill="1" applyBorder="1" applyAlignment="1">
      <alignment horizontal="center" vertical="center"/>
    </xf>
    <xf numFmtId="0" fontId="0" fillId="0" borderId="53" xfId="0" applyBorder="1" applyAlignment="1">
      <alignment horizontal="center" vertical="center" wrapText="1"/>
    </xf>
    <xf numFmtId="0" fontId="0" fillId="0" borderId="55" xfId="0" applyBorder="1">
      <alignment vertical="center"/>
    </xf>
    <xf numFmtId="0" fontId="20" fillId="0" borderId="55" xfId="0" applyFont="1" applyBorder="1">
      <alignment vertical="center"/>
    </xf>
    <xf numFmtId="0" fontId="0" fillId="0" borderId="57" xfId="0" applyBorder="1">
      <alignment vertical="center"/>
    </xf>
    <xf numFmtId="0" fontId="0" fillId="0" borderId="58" xfId="0" applyBorder="1">
      <alignment vertical="center"/>
    </xf>
    <xf numFmtId="0" fontId="0" fillId="0" borderId="59" xfId="0" applyBorder="1">
      <alignment vertical="center"/>
    </xf>
    <xf numFmtId="0" fontId="0" fillId="6" borderId="53" xfId="0" applyFill="1" applyBorder="1" applyAlignment="1">
      <alignment vertical="center" wrapText="1"/>
    </xf>
    <xf numFmtId="0" fontId="0" fillId="6" borderId="56" xfId="0" applyFill="1" applyBorder="1" applyAlignment="1">
      <alignment horizontal="center" vertical="center"/>
    </xf>
    <xf numFmtId="0" fontId="0" fillId="2" borderId="45" xfId="0" applyFill="1" applyBorder="1" applyAlignment="1">
      <alignment vertical="center"/>
    </xf>
    <xf numFmtId="0" fontId="0" fillId="2" borderId="46" xfId="0" applyFill="1" applyBorder="1" applyAlignment="1">
      <alignment vertical="center"/>
    </xf>
    <xf numFmtId="0" fontId="0" fillId="2" borderId="47" xfId="0" applyFill="1" applyBorder="1" applyAlignment="1">
      <alignment vertical="center"/>
    </xf>
    <xf numFmtId="0" fontId="0" fillId="0" borderId="53" xfId="0" applyBorder="1" applyAlignment="1">
      <alignment vertical="center" wrapText="1"/>
    </xf>
    <xf numFmtId="0" fontId="0" fillId="2" borderId="57" xfId="0" applyFill="1" applyBorder="1">
      <alignment vertical="center"/>
    </xf>
    <xf numFmtId="0" fontId="0" fillId="2" borderId="55" xfId="0" applyFill="1" applyBorder="1">
      <alignment vertical="center"/>
    </xf>
    <xf numFmtId="0" fontId="0" fillId="2" borderId="59" xfId="0" applyFill="1" applyBorder="1">
      <alignment vertical="center"/>
    </xf>
    <xf numFmtId="0" fontId="0" fillId="6" borderId="56" xfId="0" applyFill="1" applyBorder="1" applyAlignment="1">
      <alignment vertical="center" wrapText="1"/>
    </xf>
    <xf numFmtId="0" fontId="19" fillId="0" borderId="53" xfId="0" applyFont="1" applyBorder="1" applyAlignment="1">
      <alignment vertical="center" wrapText="1"/>
    </xf>
    <xf numFmtId="0" fontId="0" fillId="6" borderId="53" xfId="0" applyFill="1" applyBorder="1" applyAlignment="1">
      <alignment horizontal="center" vertical="center" wrapText="1"/>
    </xf>
    <xf numFmtId="0" fontId="0" fillId="6" borderId="67" xfId="0" applyFill="1" applyBorder="1" applyAlignment="1">
      <alignment horizontal="center" vertical="center" wrapText="1"/>
    </xf>
    <xf numFmtId="0" fontId="0" fillId="0" borderId="68" xfId="0" applyBorder="1" applyAlignment="1">
      <alignment horizontal="center" vertical="center" wrapText="1"/>
    </xf>
    <xf numFmtId="0" fontId="0" fillId="0" borderId="76" xfId="0" applyBorder="1">
      <alignment vertical="center"/>
    </xf>
    <xf numFmtId="0" fontId="0" fillId="6" borderId="55" xfId="0" applyFill="1" applyBorder="1">
      <alignment vertical="center"/>
    </xf>
    <xf numFmtId="0" fontId="4" fillId="2" borderId="55" xfId="0" applyFont="1" applyFill="1" applyBorder="1">
      <alignment vertical="center"/>
    </xf>
    <xf numFmtId="0" fontId="0" fillId="2" borderId="18" xfId="0" applyFill="1" applyBorder="1">
      <alignment vertical="center"/>
    </xf>
    <xf numFmtId="0" fontId="0" fillId="6" borderId="76" xfId="0" applyFill="1" applyBorder="1">
      <alignment vertical="center"/>
    </xf>
    <xf numFmtId="0" fontId="0" fillId="6" borderId="57" xfId="0" applyFill="1" applyBorder="1">
      <alignment vertical="center"/>
    </xf>
    <xf numFmtId="0" fontId="4" fillId="2" borderId="57" xfId="0" applyFont="1" applyFill="1" applyBorder="1">
      <alignment vertical="center"/>
    </xf>
    <xf numFmtId="0" fontId="12" fillId="2" borderId="55" xfId="0" applyFont="1" applyFill="1" applyBorder="1">
      <alignment vertical="center"/>
    </xf>
    <xf numFmtId="0" fontId="0" fillId="9" borderId="55" xfId="0" applyFill="1" applyBorder="1">
      <alignment vertical="center"/>
    </xf>
    <xf numFmtId="0" fontId="0" fillId="9" borderId="1" xfId="0" applyFill="1" applyBorder="1">
      <alignment vertical="center"/>
    </xf>
    <xf numFmtId="0" fontId="21" fillId="2" borderId="55" xfId="0" applyFont="1" applyFill="1" applyBorder="1">
      <alignment vertical="center"/>
    </xf>
    <xf numFmtId="0" fontId="21" fillId="2" borderId="1" xfId="0" applyFont="1" applyFill="1" applyBorder="1">
      <alignment vertical="center"/>
    </xf>
    <xf numFmtId="0" fontId="21" fillId="2" borderId="18" xfId="0" applyFont="1" applyFill="1" applyBorder="1">
      <alignment vertical="center"/>
    </xf>
    <xf numFmtId="0" fontId="12" fillId="2" borderId="59" xfId="0" applyFont="1" applyFill="1" applyBorder="1">
      <alignment vertical="center"/>
    </xf>
    <xf numFmtId="0" fontId="21" fillId="6" borderId="76" xfId="0" applyFont="1" applyFill="1" applyBorder="1">
      <alignment vertical="center"/>
    </xf>
    <xf numFmtId="0" fontId="21" fillId="9" borderId="57" xfId="0" applyFont="1" applyFill="1" applyBorder="1">
      <alignment vertical="center"/>
    </xf>
    <xf numFmtId="0" fontId="21" fillId="9" borderId="55" xfId="0" applyFont="1" applyFill="1" applyBorder="1">
      <alignment vertical="center"/>
    </xf>
    <xf numFmtId="0" fontId="21" fillId="9" borderId="1" xfId="0" applyFont="1" applyFill="1" applyBorder="1">
      <alignment vertical="center"/>
    </xf>
    <xf numFmtId="0" fontId="21" fillId="9" borderId="59" xfId="0" applyFont="1" applyFill="1" applyBorder="1">
      <alignment vertical="center"/>
    </xf>
    <xf numFmtId="0" fontId="0" fillId="9" borderId="57" xfId="0" applyFill="1" applyBorder="1">
      <alignment vertical="center"/>
    </xf>
    <xf numFmtId="0" fontId="20" fillId="9" borderId="55" xfId="0" applyFont="1" applyFill="1" applyBorder="1">
      <alignment vertical="center"/>
    </xf>
    <xf numFmtId="0" fontId="0" fillId="9" borderId="59" xfId="0" applyFill="1" applyBorder="1">
      <alignment vertical="center"/>
    </xf>
    <xf numFmtId="0" fontId="18" fillId="9" borderId="55" xfId="0" applyFont="1" applyFill="1" applyBorder="1">
      <alignment vertical="center"/>
    </xf>
    <xf numFmtId="0" fontId="4" fillId="0" borderId="77" xfId="0" applyFont="1" applyBorder="1">
      <alignment vertical="center"/>
    </xf>
    <xf numFmtId="56" fontId="4" fillId="0" borderId="78" xfId="0" applyNumberFormat="1" applyFont="1" applyBorder="1">
      <alignment vertical="center"/>
    </xf>
    <xf numFmtId="56" fontId="4" fillId="0" borderId="79" xfId="0" applyNumberFormat="1" applyFont="1" applyBorder="1">
      <alignment vertical="center"/>
    </xf>
    <xf numFmtId="56" fontId="4" fillId="0" borderId="82" xfId="0" applyNumberFormat="1" applyFont="1" applyBorder="1">
      <alignment vertical="center"/>
    </xf>
    <xf numFmtId="56" fontId="4" fillId="0" borderId="82" xfId="0" applyNumberFormat="1" applyFont="1" applyFill="1" applyBorder="1">
      <alignment vertical="center"/>
    </xf>
    <xf numFmtId="56" fontId="3" fillId="0" borderId="82" xfId="0" applyNumberFormat="1" applyFont="1" applyBorder="1">
      <alignment vertical="center"/>
    </xf>
    <xf numFmtId="0" fontId="21" fillId="2" borderId="57" xfId="0" applyFont="1" applyFill="1" applyBorder="1">
      <alignment vertical="center"/>
    </xf>
    <xf numFmtId="0" fontId="4" fillId="6" borderId="57" xfId="0" applyFont="1" applyFill="1" applyBorder="1">
      <alignment vertical="center"/>
    </xf>
    <xf numFmtId="0" fontId="4" fillId="6" borderId="55" xfId="0" applyFont="1" applyFill="1" applyBorder="1">
      <alignment vertical="center"/>
    </xf>
    <xf numFmtId="0" fontId="4" fillId="2" borderId="1" xfId="0" applyFont="1" applyFill="1" applyBorder="1">
      <alignment vertical="center"/>
    </xf>
    <xf numFmtId="0" fontId="4" fillId="6" borderId="76" xfId="0" applyFont="1" applyFill="1" applyBorder="1">
      <alignment vertical="center"/>
    </xf>
    <xf numFmtId="0" fontId="4" fillId="2" borderId="18" xfId="0" applyFont="1" applyFill="1" applyBorder="1">
      <alignment vertical="center"/>
    </xf>
    <xf numFmtId="0" fontId="4" fillId="2" borderId="59" xfId="0" applyFont="1" applyFill="1" applyBorder="1">
      <alignment vertical="center"/>
    </xf>
    <xf numFmtId="0" fontId="7" fillId="2" borderId="14" xfId="0" applyFont="1" applyFill="1" applyBorder="1" applyAlignment="1">
      <alignment horizontal="center" vertical="center"/>
    </xf>
    <xf numFmtId="0" fontId="7" fillId="0" borderId="0" xfId="0" applyFont="1" applyBorder="1" applyAlignment="1">
      <alignment horizontal="center" vertical="center"/>
    </xf>
    <xf numFmtId="0" fontId="7" fillId="0" borderId="1" xfId="0" applyFont="1" applyBorder="1">
      <alignment vertical="center"/>
    </xf>
    <xf numFmtId="0" fontId="7" fillId="0" borderId="18" xfId="0" applyFont="1" applyBorder="1" applyAlignment="1">
      <alignment horizontal="center" vertical="center"/>
    </xf>
    <xf numFmtId="0" fontId="7" fillId="2" borderId="14" xfId="0" applyFont="1" applyFill="1" applyBorder="1">
      <alignment vertical="center"/>
    </xf>
    <xf numFmtId="0" fontId="7" fillId="0" borderId="18" xfId="0" applyFont="1" applyBorder="1">
      <alignment vertical="center"/>
    </xf>
    <xf numFmtId="0" fontId="7" fillId="0" borderId="1" xfId="0" applyFont="1" applyBorder="1" applyAlignment="1">
      <alignment horizontal="center" vertical="center"/>
    </xf>
    <xf numFmtId="0" fontId="7" fillId="0" borderId="14" xfId="0" applyFont="1" applyBorder="1" applyAlignment="1">
      <alignment horizontal="center" vertical="center"/>
    </xf>
    <xf numFmtId="0" fontId="7" fillId="2" borderId="20" xfId="0" applyFont="1" applyFill="1" applyBorder="1" applyAlignment="1">
      <alignment horizontal="center" vertical="center"/>
    </xf>
    <xf numFmtId="0" fontId="7" fillId="0" borderId="21" xfId="0" applyFont="1" applyBorder="1" applyAlignment="1">
      <alignment horizontal="center" vertical="center"/>
    </xf>
    <xf numFmtId="0" fontId="7" fillId="0" borderId="20" xfId="0" applyFont="1" applyBorder="1">
      <alignment vertical="center"/>
    </xf>
    <xf numFmtId="38" fontId="9" fillId="0" borderId="21" xfId="1" applyFont="1" applyBorder="1">
      <alignment vertical="center"/>
    </xf>
    <xf numFmtId="56" fontId="3" fillId="0" borderId="30" xfId="0" applyNumberFormat="1" applyFont="1" applyBorder="1">
      <alignment vertical="center"/>
    </xf>
    <xf numFmtId="56" fontId="3" fillId="0" borderId="32" xfId="0" applyNumberFormat="1" applyFont="1" applyBorder="1">
      <alignment vertical="center"/>
    </xf>
    <xf numFmtId="0" fontId="7" fillId="2" borderId="14" xfId="0" applyFont="1" applyFill="1" applyBorder="1" applyAlignment="1">
      <alignment vertical="center"/>
    </xf>
    <xf numFmtId="0" fontId="7" fillId="0" borderId="0" xfId="0" applyFont="1" applyBorder="1" applyAlignment="1">
      <alignment vertical="center"/>
    </xf>
    <xf numFmtId="0" fontId="7" fillId="0" borderId="1" xfId="0" applyFont="1" applyBorder="1" applyAlignment="1">
      <alignment vertical="center"/>
    </xf>
    <xf numFmtId="0" fontId="7" fillId="0" borderId="18" xfId="0" applyFont="1" applyBorder="1" applyAlignment="1">
      <alignment vertical="center"/>
    </xf>
    <xf numFmtId="0" fontId="7" fillId="0" borderId="14" xfId="0" applyFont="1" applyBorder="1" applyAlignment="1">
      <alignment vertical="center"/>
    </xf>
    <xf numFmtId="56" fontId="4" fillId="6" borderId="33" xfId="0" applyNumberFormat="1" applyFont="1" applyFill="1" applyBorder="1">
      <alignment vertical="center"/>
    </xf>
    <xf numFmtId="0" fontId="7" fillId="2" borderId="18" xfId="0" applyFont="1" applyFill="1" applyBorder="1" applyAlignment="1">
      <alignment vertical="center"/>
    </xf>
    <xf numFmtId="0" fontId="7" fillId="6" borderId="1" xfId="0" applyFont="1" applyFill="1" applyBorder="1" applyAlignment="1">
      <alignment vertical="center"/>
    </xf>
    <xf numFmtId="0" fontId="7" fillId="6" borderId="18" xfId="0" applyFont="1" applyFill="1" applyBorder="1" applyAlignment="1">
      <alignment vertical="center"/>
    </xf>
    <xf numFmtId="0" fontId="7" fillId="6" borderId="14" xfId="0" applyFont="1" applyFill="1" applyBorder="1" applyAlignment="1">
      <alignment vertical="center"/>
    </xf>
    <xf numFmtId="0" fontId="7" fillId="0" borderId="5" xfId="0" applyFont="1" applyBorder="1" applyAlignment="1">
      <alignment vertical="center"/>
    </xf>
    <xf numFmtId="0" fontId="7" fillId="0" borderId="22" xfId="0" applyFont="1" applyBorder="1" applyAlignment="1">
      <alignment vertical="center"/>
    </xf>
    <xf numFmtId="0" fontId="7" fillId="2" borderId="20" xfId="0" applyFont="1" applyFill="1" applyBorder="1" applyAlignment="1">
      <alignment vertical="center"/>
    </xf>
    <xf numFmtId="0" fontId="7" fillId="2" borderId="22" xfId="0" applyFont="1" applyFill="1" applyBorder="1" applyAlignment="1">
      <alignment vertical="center"/>
    </xf>
    <xf numFmtId="0" fontId="7" fillId="0" borderId="20" xfId="0" applyFont="1" applyBorder="1" applyAlignment="1">
      <alignment vertical="center"/>
    </xf>
    <xf numFmtId="0" fontId="7" fillId="2" borderId="5" xfId="0" applyFont="1" applyFill="1" applyBorder="1">
      <alignment vertical="center"/>
    </xf>
    <xf numFmtId="0" fontId="3" fillId="2" borderId="55" xfId="0" applyFont="1" applyFill="1" applyBorder="1">
      <alignment vertical="center"/>
    </xf>
    <xf numFmtId="0" fontId="4" fillId="0" borderId="0" xfId="0" applyFont="1" applyBorder="1" applyAlignment="1">
      <alignment horizontal="center" vertical="center"/>
    </xf>
    <xf numFmtId="56" fontId="4" fillId="0" borderId="30" xfId="0" applyNumberFormat="1" applyFont="1" applyBorder="1">
      <alignment vertical="center"/>
    </xf>
    <xf numFmtId="0" fontId="4" fillId="0" borderId="84" xfId="0" applyFont="1" applyBorder="1" applyAlignment="1">
      <alignment horizontal="center" vertical="center" wrapText="1"/>
    </xf>
    <xf numFmtId="0" fontId="0" fillId="0" borderId="85" xfId="0" applyBorder="1" applyAlignment="1">
      <alignment horizontal="center" vertical="center"/>
    </xf>
    <xf numFmtId="0" fontId="0" fillId="0" borderId="67" xfId="0" applyBorder="1" applyAlignment="1">
      <alignment horizontal="center" vertical="center"/>
    </xf>
    <xf numFmtId="0" fontId="0" fillId="0" borderId="16" xfId="0" applyBorder="1" applyAlignment="1">
      <alignment horizontal="center" vertical="center"/>
    </xf>
    <xf numFmtId="0" fontId="0" fillId="0" borderId="86" xfId="0" applyBorder="1" applyAlignment="1">
      <alignment horizontal="center" vertical="center"/>
    </xf>
    <xf numFmtId="0" fontId="0" fillId="0" borderId="17" xfId="0" applyBorder="1" applyAlignment="1">
      <alignment horizontal="center" vertical="center"/>
    </xf>
    <xf numFmtId="0" fontId="0" fillId="0" borderId="68" xfId="0" applyBorder="1" applyAlignment="1">
      <alignment horizontal="center" vertical="center"/>
    </xf>
    <xf numFmtId="56" fontId="12" fillId="0" borderId="0" xfId="0" applyNumberFormat="1" applyFont="1">
      <alignment vertical="center"/>
    </xf>
    <xf numFmtId="178" fontId="4" fillId="6" borderId="30" xfId="0" applyNumberFormat="1" applyFont="1" applyFill="1" applyBorder="1">
      <alignment vertical="center"/>
    </xf>
    <xf numFmtId="177" fontId="4" fillId="6" borderId="30" xfId="0" applyNumberFormat="1" applyFont="1" applyFill="1" applyBorder="1">
      <alignment vertical="center"/>
    </xf>
    <xf numFmtId="38" fontId="9" fillId="6" borderId="5" xfId="1" applyFont="1" applyFill="1" applyBorder="1">
      <alignment vertical="center"/>
    </xf>
    <xf numFmtId="0" fontId="18" fillId="0" borderId="35" xfId="0" applyFont="1" applyBorder="1" applyAlignment="1">
      <alignment vertical="center" wrapText="1"/>
    </xf>
    <xf numFmtId="0" fontId="14" fillId="6" borderId="12" xfId="0" applyFont="1" applyFill="1" applyBorder="1" applyAlignment="1">
      <alignment horizontal="center" vertical="center"/>
    </xf>
    <xf numFmtId="0" fontId="14" fillId="6" borderId="42" xfId="0" applyFont="1" applyFill="1" applyBorder="1" applyAlignment="1">
      <alignment horizontal="center" vertical="center"/>
    </xf>
    <xf numFmtId="0" fontId="11" fillId="0" borderId="0" xfId="0" applyFont="1" applyAlignment="1">
      <alignment horizontal="center" vertical="center"/>
    </xf>
    <xf numFmtId="0" fontId="4" fillId="4" borderId="24" xfId="0" applyFont="1" applyFill="1" applyBorder="1" applyAlignment="1">
      <alignment horizontal="center" vertical="center"/>
    </xf>
    <xf numFmtId="0" fontId="4" fillId="4" borderId="26" xfId="0" applyFont="1" applyFill="1" applyBorder="1" applyAlignment="1">
      <alignment horizontal="center" vertical="center"/>
    </xf>
    <xf numFmtId="0" fontId="4" fillId="0" borderId="27" xfId="0" applyFont="1" applyBorder="1" applyAlignment="1">
      <alignment horizontal="center" vertical="center" wrapText="1"/>
    </xf>
    <xf numFmtId="0" fontId="4" fillId="0" borderId="29" xfId="0" applyFont="1" applyBorder="1" applyAlignment="1">
      <alignment horizontal="center" vertical="center"/>
    </xf>
    <xf numFmtId="0" fontId="4" fillId="2" borderId="15" xfId="0" applyFont="1" applyFill="1" applyBorder="1" applyAlignment="1">
      <alignment horizontal="center" vertical="center"/>
    </xf>
    <xf numFmtId="0" fontId="4" fillId="2" borderId="13" xfId="0" applyFont="1" applyFill="1" applyBorder="1" applyAlignment="1">
      <alignment horizontal="center" vertical="center"/>
    </xf>
    <xf numFmtId="0" fontId="4" fillId="0" borderId="24" xfId="0" applyFont="1" applyBorder="1" applyAlignment="1">
      <alignment horizontal="center" vertical="center"/>
    </xf>
    <xf numFmtId="0" fontId="4" fillId="0" borderId="25" xfId="0" applyFont="1" applyBorder="1" applyAlignment="1">
      <alignment horizontal="center" vertical="center"/>
    </xf>
    <xf numFmtId="0" fontId="4" fillId="8" borderId="24" xfId="0" applyFont="1" applyFill="1" applyBorder="1" applyAlignment="1">
      <alignment horizontal="center" vertical="center"/>
    </xf>
    <xf numFmtId="0" fontId="4" fillId="8" borderId="26" xfId="0" applyFont="1" applyFill="1" applyBorder="1" applyAlignment="1">
      <alignment horizontal="center" vertical="center"/>
    </xf>
    <xf numFmtId="0" fontId="4" fillId="7" borderId="24" xfId="0" applyFont="1" applyFill="1" applyBorder="1" applyAlignment="1">
      <alignment horizontal="center" vertical="center"/>
    </xf>
    <xf numFmtId="0" fontId="4" fillId="7" borderId="26" xfId="0" applyFont="1" applyFill="1" applyBorder="1" applyAlignment="1">
      <alignment horizontal="center" vertical="center"/>
    </xf>
    <xf numFmtId="0" fontId="4" fillId="0" borderId="40" xfId="0" applyFont="1" applyBorder="1" applyAlignment="1">
      <alignment horizontal="center" vertical="center" wrapText="1"/>
    </xf>
    <xf numFmtId="0" fontId="4" fillId="0" borderId="19" xfId="0" applyFont="1" applyBorder="1" applyAlignment="1">
      <alignment horizontal="center" vertical="center"/>
    </xf>
    <xf numFmtId="0" fontId="4" fillId="0" borderId="24"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26" xfId="0" applyFont="1" applyBorder="1" applyAlignment="1">
      <alignment horizontal="center" vertical="center"/>
    </xf>
    <xf numFmtId="0" fontId="0" fillId="6" borderId="23" xfId="0" applyFill="1" applyBorder="1" applyAlignment="1">
      <alignment horizontal="center" vertical="center"/>
    </xf>
    <xf numFmtId="0" fontId="0" fillId="6" borderId="60" xfId="0" applyFill="1" applyBorder="1" applyAlignment="1">
      <alignment horizontal="center" vertical="center"/>
    </xf>
    <xf numFmtId="0" fontId="0" fillId="6" borderId="66" xfId="0" applyFill="1" applyBorder="1" applyAlignment="1">
      <alignment horizontal="center" vertical="center"/>
    </xf>
    <xf numFmtId="0" fontId="0" fillId="6" borderId="65" xfId="0" applyFill="1" applyBorder="1" applyAlignment="1">
      <alignment horizontal="center" vertical="center"/>
    </xf>
    <xf numFmtId="0" fontId="19" fillId="0" borderId="48" xfId="0" applyFont="1" applyBorder="1" applyAlignment="1">
      <alignment horizontal="center" vertical="center"/>
    </xf>
    <xf numFmtId="0" fontId="19" fillId="0" borderId="60" xfId="0" applyFont="1" applyBorder="1" applyAlignment="1">
      <alignment horizontal="center" vertical="center"/>
    </xf>
    <xf numFmtId="0" fontId="19" fillId="0" borderId="62" xfId="0" applyFont="1" applyBorder="1" applyAlignment="1">
      <alignment horizontal="center" vertical="center"/>
    </xf>
    <xf numFmtId="0" fontId="19" fillId="0" borderId="65" xfId="0" applyFont="1" applyBorder="1" applyAlignment="1">
      <alignment horizontal="center" vertical="center"/>
    </xf>
    <xf numFmtId="0" fontId="0" fillId="6" borderId="45" xfId="0" applyFill="1" applyBorder="1" applyAlignment="1">
      <alignment horizontal="center" vertical="center"/>
    </xf>
    <xf numFmtId="0" fontId="0" fillId="6" borderId="46" xfId="0" applyFill="1" applyBorder="1" applyAlignment="1">
      <alignment horizontal="center" vertical="center"/>
    </xf>
    <xf numFmtId="0" fontId="0" fillId="6" borderId="47" xfId="0" applyFill="1" applyBorder="1" applyAlignment="1">
      <alignment horizontal="center" vertical="center"/>
    </xf>
    <xf numFmtId="0" fontId="4" fillId="0" borderId="80" xfId="0" applyFont="1" applyBorder="1" applyAlignment="1">
      <alignment horizontal="center" vertical="center"/>
    </xf>
    <xf numFmtId="0" fontId="4" fillId="0" borderId="81" xfId="0" applyFont="1" applyBorder="1" applyAlignment="1">
      <alignment horizontal="center" vertical="center"/>
    </xf>
    <xf numFmtId="0" fontId="0" fillId="6" borderId="50" xfId="0" applyFill="1" applyBorder="1" applyAlignment="1">
      <alignment horizontal="center" vertical="center"/>
    </xf>
    <xf numFmtId="0" fontId="0" fillId="6" borderId="52" xfId="0" applyFill="1" applyBorder="1" applyAlignment="1">
      <alignment horizontal="center" vertical="center"/>
    </xf>
    <xf numFmtId="0" fontId="0" fillId="6" borderId="61" xfId="0" applyFill="1" applyBorder="1" applyAlignment="1">
      <alignment horizontal="center" vertical="center"/>
    </xf>
    <xf numFmtId="0" fontId="0" fillId="6" borderId="51" xfId="0" applyFill="1" applyBorder="1" applyAlignment="1">
      <alignment horizontal="center" vertical="center" wrapText="1"/>
    </xf>
    <xf numFmtId="0" fontId="0" fillId="6" borderId="55" xfId="0" applyFill="1" applyBorder="1" applyAlignment="1">
      <alignment horizontal="center" vertical="center" wrapText="1"/>
    </xf>
    <xf numFmtId="0" fontId="0" fillId="6" borderId="53" xfId="0" applyFill="1" applyBorder="1" applyAlignment="1">
      <alignment horizontal="center" vertical="center"/>
    </xf>
    <xf numFmtId="0" fontId="0" fillId="6" borderId="83" xfId="0" applyFill="1" applyBorder="1" applyAlignment="1">
      <alignment horizontal="center" vertical="center"/>
    </xf>
    <xf numFmtId="0" fontId="0" fillId="6" borderId="42" xfId="0" applyFill="1" applyBorder="1" applyAlignment="1">
      <alignment horizontal="center" vertical="center"/>
    </xf>
    <xf numFmtId="0" fontId="0" fillId="6" borderId="9" xfId="0" applyFill="1" applyBorder="1" applyAlignment="1">
      <alignment horizontal="center" vertical="center" wrapText="1"/>
    </xf>
    <xf numFmtId="0" fontId="0" fillId="6" borderId="53" xfId="0" applyFill="1" applyBorder="1" applyAlignment="1">
      <alignment horizontal="center" vertical="center" wrapText="1"/>
    </xf>
    <xf numFmtId="0" fontId="0" fillId="6" borderId="9" xfId="0" applyFill="1" applyBorder="1" applyAlignment="1">
      <alignment horizontal="center" vertical="center"/>
    </xf>
    <xf numFmtId="0" fontId="0" fillId="6" borderId="75" xfId="0" applyFill="1" applyBorder="1" applyAlignment="1">
      <alignment horizontal="center" vertical="center"/>
    </xf>
    <xf numFmtId="0" fontId="0" fillId="6" borderId="54" xfId="0" applyFill="1" applyBorder="1" applyAlignment="1">
      <alignment horizontal="center" vertical="center"/>
    </xf>
    <xf numFmtId="0" fontId="0" fillId="0" borderId="72" xfId="0" applyBorder="1" applyAlignment="1">
      <alignment horizontal="center" vertical="center"/>
    </xf>
    <xf numFmtId="0" fontId="0" fillId="0" borderId="50" xfId="0" applyBorder="1" applyAlignment="1">
      <alignment horizontal="center" vertical="center"/>
    </xf>
    <xf numFmtId="0" fontId="0" fillId="0" borderId="73" xfId="0" applyBorder="1" applyAlignment="1">
      <alignment horizontal="center" vertical="center"/>
    </xf>
    <xf numFmtId="0" fontId="0" fillId="0" borderId="69" xfId="0" applyBorder="1" applyAlignment="1">
      <alignment horizontal="center" vertical="center"/>
    </xf>
    <xf numFmtId="0" fontId="0" fillId="0" borderId="8" xfId="0" applyBorder="1" applyAlignment="1">
      <alignment horizontal="center" vertical="center"/>
    </xf>
    <xf numFmtId="0" fontId="0" fillId="0" borderId="71" xfId="0" applyBorder="1" applyAlignment="1">
      <alignment horizontal="center" vertical="center"/>
    </xf>
    <xf numFmtId="0" fontId="0" fillId="0" borderId="52" xfId="0" applyBorder="1" applyAlignment="1">
      <alignment horizontal="center" vertical="center"/>
    </xf>
    <xf numFmtId="0" fontId="0" fillId="0" borderId="70" xfId="0" applyBorder="1" applyAlignment="1">
      <alignment horizontal="center" vertical="center"/>
    </xf>
    <xf numFmtId="0" fontId="0" fillId="0" borderId="48" xfId="0" applyBorder="1" applyAlignment="1">
      <alignment horizontal="center" vertical="center"/>
    </xf>
    <xf numFmtId="0" fontId="0" fillId="0" borderId="43" xfId="0" applyBorder="1" applyAlignment="1">
      <alignment horizontal="center" vertical="center"/>
    </xf>
    <xf numFmtId="0" fontId="0" fillId="0" borderId="44" xfId="0" applyBorder="1" applyAlignment="1">
      <alignment horizontal="center" vertical="center"/>
    </xf>
    <xf numFmtId="0" fontId="0" fillId="0" borderId="62" xfId="0" applyBorder="1" applyAlignment="1">
      <alignment horizontal="center" vertical="center"/>
    </xf>
    <xf numFmtId="0" fontId="0" fillId="0" borderId="63" xfId="0" applyBorder="1" applyAlignment="1">
      <alignment horizontal="center" vertical="center"/>
    </xf>
    <xf numFmtId="0" fontId="0" fillId="0" borderId="64" xfId="0" applyBorder="1" applyAlignment="1">
      <alignment horizontal="center" vertical="center"/>
    </xf>
    <xf numFmtId="0" fontId="0" fillId="6" borderId="48" xfId="0" applyFill="1" applyBorder="1" applyAlignment="1">
      <alignment horizontal="center" vertical="center" wrapText="1"/>
    </xf>
    <xf numFmtId="0" fontId="0" fillId="6" borderId="43" xfId="0" applyFill="1" applyBorder="1" applyAlignment="1">
      <alignment horizontal="center" vertical="center" wrapText="1"/>
    </xf>
    <xf numFmtId="0" fontId="0" fillId="6" borderId="60" xfId="0" applyFill="1" applyBorder="1" applyAlignment="1">
      <alignment horizontal="center" vertical="center" wrapText="1"/>
    </xf>
    <xf numFmtId="0" fontId="0" fillId="6" borderId="62" xfId="0" applyFill="1" applyBorder="1" applyAlignment="1">
      <alignment horizontal="center" vertical="center" wrapText="1"/>
    </xf>
    <xf numFmtId="0" fontId="0" fillId="6" borderId="63" xfId="0" applyFill="1" applyBorder="1" applyAlignment="1">
      <alignment horizontal="center" vertical="center" wrapText="1"/>
    </xf>
    <xf numFmtId="0" fontId="0" fillId="6" borderId="65" xfId="0" applyFill="1" applyBorder="1" applyAlignment="1">
      <alignment horizontal="center" vertical="center" wrapText="1"/>
    </xf>
    <xf numFmtId="0" fontId="0" fillId="0" borderId="74" xfId="0" applyBorder="1" applyAlignment="1">
      <alignment horizontal="center" vertical="center"/>
    </xf>
    <xf numFmtId="0" fontId="0" fillId="0" borderId="61" xfId="0" applyBorder="1" applyAlignment="1">
      <alignment horizontal="center" vertical="center"/>
    </xf>
    <xf numFmtId="0" fontId="0" fillId="0" borderId="49" xfId="0" applyBorder="1" applyAlignment="1">
      <alignment horizontal="center" vertical="center"/>
    </xf>
    <xf numFmtId="0" fontId="0" fillId="0" borderId="12" xfId="0" applyBorder="1" applyAlignment="1">
      <alignment horizontal="center" vertical="center"/>
    </xf>
    <xf numFmtId="0" fontId="4" fillId="0" borderId="23"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44" xfId="0" applyFont="1" applyBorder="1" applyAlignment="1">
      <alignment horizontal="center" vertical="center" wrapText="1"/>
    </xf>
    <xf numFmtId="0" fontId="4" fillId="0" borderId="66" xfId="0" applyFont="1" applyBorder="1" applyAlignment="1">
      <alignment horizontal="center" vertical="center" wrapText="1"/>
    </xf>
    <xf numFmtId="0" fontId="4" fillId="0" borderId="63" xfId="0" applyFont="1" applyBorder="1" applyAlignment="1">
      <alignment horizontal="center" vertical="center" wrapText="1"/>
    </xf>
    <xf numFmtId="0" fontId="4" fillId="0" borderId="64" xfId="0" applyFont="1" applyBorder="1" applyAlignment="1">
      <alignment horizontal="center" vertical="center" wrapText="1"/>
    </xf>
    <xf numFmtId="0" fontId="0" fillId="0" borderId="0" xfId="0"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colors>
    <mruColors>
      <color rgb="FF0000FF"/>
      <color rgb="FFCCFFFF"/>
      <color rgb="FFFFCCFF"/>
      <color rgb="FF99FF99"/>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中国患者数増加・累計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2171267053156818E-2"/>
          <c:y val="0.12672158154859964"/>
          <c:w val="0.81063905473354292"/>
          <c:h val="0.74224597543099535"/>
        </c:manualLayout>
      </c:layout>
      <c:barChart>
        <c:barDir val="col"/>
        <c:grouping val="clustered"/>
        <c:varyColors val="0"/>
        <c:ser>
          <c:idx val="0"/>
          <c:order val="0"/>
          <c:tx>
            <c:strRef>
              <c:f>国家衛健委発表に基づく感染状況!$X$26</c:f>
              <c:strCache>
                <c:ptCount val="1"/>
                <c:pt idx="0">
                  <c:v>確診患者数</c:v>
                </c:pt>
              </c:strCache>
            </c:strRef>
          </c:tx>
          <c:spPr>
            <a:solidFill>
              <a:schemeClr val="accent1"/>
            </a:solidFill>
            <a:ln>
              <a:noFill/>
            </a:ln>
            <a:effectLst/>
          </c:spPr>
          <c:invertIfNegative val="0"/>
          <c:cat>
            <c:numRef>
              <c:f>国家衛健委発表に基づく感染状況!$W$27:$W$128</c:f>
              <c:numCache>
                <c:formatCode>m"月"d"日"</c:formatCode>
                <c:ptCount val="102"/>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numCache>
            </c:numRef>
          </c:cat>
          <c:val>
            <c:numRef>
              <c:f>国家衛健委発表に基づく感染状況!$X$27:$X$128</c:f>
              <c:numCache>
                <c:formatCode>#,##0_);[Red]\(#,##0\)</c:formatCode>
                <c:ptCount val="102"/>
                <c:pt idx="0">
                  <c:v>77</c:v>
                </c:pt>
                <c:pt idx="1">
                  <c:v>149</c:v>
                </c:pt>
                <c:pt idx="2">
                  <c:v>131</c:v>
                </c:pt>
                <c:pt idx="3">
                  <c:v>259</c:v>
                </c:pt>
                <c:pt idx="4">
                  <c:v>444</c:v>
                </c:pt>
                <c:pt idx="5">
                  <c:v>688</c:v>
                </c:pt>
                <c:pt idx="6">
                  <c:v>769</c:v>
                </c:pt>
                <c:pt idx="7">
                  <c:v>1771</c:v>
                </c:pt>
                <c:pt idx="8">
                  <c:v>1459</c:v>
                </c:pt>
                <c:pt idx="9">
                  <c:v>1737</c:v>
                </c:pt>
                <c:pt idx="10">
                  <c:v>1982</c:v>
                </c:pt>
                <c:pt idx="11">
                  <c:v>2102</c:v>
                </c:pt>
                <c:pt idx="12">
                  <c:v>2590</c:v>
                </c:pt>
                <c:pt idx="13">
                  <c:v>2829</c:v>
                </c:pt>
                <c:pt idx="14">
                  <c:v>3235</c:v>
                </c:pt>
                <c:pt idx="15">
                  <c:v>3887</c:v>
                </c:pt>
                <c:pt idx="16">
                  <c:v>3694</c:v>
                </c:pt>
                <c:pt idx="17">
                  <c:v>3143</c:v>
                </c:pt>
                <c:pt idx="18">
                  <c:v>3399</c:v>
                </c:pt>
                <c:pt idx="19">
                  <c:v>2656</c:v>
                </c:pt>
                <c:pt idx="20">
                  <c:v>3062</c:v>
                </c:pt>
                <c:pt idx="21">
                  <c:v>2478</c:v>
                </c:pt>
                <c:pt idx="22">
                  <c:v>2015</c:v>
                </c:pt>
                <c:pt idx="23">
                  <c:v>15152</c:v>
                </c:pt>
                <c:pt idx="24">
                  <c:v>5090</c:v>
                </c:pt>
                <c:pt idx="25">
                  <c:v>2641</c:v>
                </c:pt>
                <c:pt idx="26">
                  <c:v>2009</c:v>
                </c:pt>
                <c:pt idx="27">
                  <c:v>2048</c:v>
                </c:pt>
                <c:pt idx="28">
                  <c:v>1886</c:v>
                </c:pt>
                <c:pt idx="29">
                  <c:v>1749</c:v>
                </c:pt>
                <c:pt idx="30">
                  <c:v>820</c:v>
                </c:pt>
                <c:pt idx="31">
                  <c:v>889</c:v>
                </c:pt>
                <c:pt idx="32">
                  <c:v>397</c:v>
                </c:pt>
                <c:pt idx="33">
                  <c:v>648</c:v>
                </c:pt>
                <c:pt idx="34">
                  <c:v>409</c:v>
                </c:pt>
                <c:pt idx="35">
                  <c:v>508</c:v>
                </c:pt>
                <c:pt idx="36">
                  <c:v>406</c:v>
                </c:pt>
                <c:pt idx="37">
                  <c:v>433</c:v>
                </c:pt>
                <c:pt idx="38">
                  <c:v>327</c:v>
                </c:pt>
                <c:pt idx="39">
                  <c:v>427</c:v>
                </c:pt>
                <c:pt idx="40">
                  <c:v>573</c:v>
                </c:pt>
                <c:pt idx="41">
                  <c:v>202</c:v>
                </c:pt>
                <c:pt idx="42">
                  <c:v>125</c:v>
                </c:pt>
                <c:pt idx="43">
                  <c:v>119</c:v>
                </c:pt>
                <c:pt idx="44">
                  <c:v>139</c:v>
                </c:pt>
                <c:pt idx="45">
                  <c:v>143</c:v>
                </c:pt>
                <c:pt idx="46">
                  <c:v>99</c:v>
                </c:pt>
                <c:pt idx="47">
                  <c:v>44</c:v>
                </c:pt>
                <c:pt idx="48">
                  <c:v>40</c:v>
                </c:pt>
                <c:pt idx="49">
                  <c:v>19</c:v>
                </c:pt>
                <c:pt idx="50">
                  <c:v>24</c:v>
                </c:pt>
                <c:pt idx="51">
                  <c:v>15</c:v>
                </c:pt>
                <c:pt idx="52">
                  <c:v>8</c:v>
                </c:pt>
                <c:pt idx="53">
                  <c:v>11</c:v>
                </c:pt>
                <c:pt idx="54">
                  <c:v>20</c:v>
                </c:pt>
                <c:pt idx="55">
                  <c:v>16</c:v>
                </c:pt>
                <c:pt idx="56">
                  <c:v>21</c:v>
                </c:pt>
                <c:pt idx="57">
                  <c:v>13</c:v>
                </c:pt>
                <c:pt idx="58">
                  <c:v>34</c:v>
                </c:pt>
                <c:pt idx="59">
                  <c:v>39</c:v>
                </c:pt>
                <c:pt idx="60">
                  <c:v>41</c:v>
                </c:pt>
                <c:pt idx="61">
                  <c:v>46</c:v>
                </c:pt>
                <c:pt idx="62">
                  <c:v>39</c:v>
                </c:pt>
                <c:pt idx="63">
                  <c:v>78</c:v>
                </c:pt>
                <c:pt idx="64">
                  <c:v>47</c:v>
                </c:pt>
                <c:pt idx="65">
                  <c:v>67</c:v>
                </c:pt>
                <c:pt idx="66">
                  <c:v>55</c:v>
                </c:pt>
                <c:pt idx="67">
                  <c:v>54</c:v>
                </c:pt>
                <c:pt idx="68">
                  <c:v>45</c:v>
                </c:pt>
                <c:pt idx="69">
                  <c:v>31</c:v>
                </c:pt>
                <c:pt idx="70">
                  <c:v>48</c:v>
                </c:pt>
                <c:pt idx="71">
                  <c:v>36</c:v>
                </c:pt>
                <c:pt idx="72">
                  <c:v>35</c:v>
                </c:pt>
                <c:pt idx="73">
                  <c:v>31</c:v>
                </c:pt>
                <c:pt idx="74">
                  <c:v>19</c:v>
                </c:pt>
                <c:pt idx="75">
                  <c:v>30</c:v>
                </c:pt>
                <c:pt idx="76">
                  <c:v>39</c:v>
                </c:pt>
                <c:pt idx="77">
                  <c:v>32</c:v>
                </c:pt>
                <c:pt idx="78">
                  <c:v>62</c:v>
                </c:pt>
                <c:pt idx="79">
                  <c:v>63</c:v>
                </c:pt>
                <c:pt idx="80">
                  <c:v>42</c:v>
                </c:pt>
                <c:pt idx="81">
                  <c:v>46</c:v>
                </c:pt>
                <c:pt idx="82">
                  <c:v>99</c:v>
                </c:pt>
                <c:pt idx="83">
                  <c:v>108</c:v>
                </c:pt>
                <c:pt idx="84">
                  <c:v>89</c:v>
                </c:pt>
                <c:pt idx="85">
                  <c:v>46</c:v>
                </c:pt>
                <c:pt idx="86">
                  <c:v>46</c:v>
                </c:pt>
                <c:pt idx="87">
                  <c:v>26</c:v>
                </c:pt>
                <c:pt idx="88">
                  <c:v>27</c:v>
                </c:pt>
                <c:pt idx="89">
                  <c:v>16</c:v>
                </c:pt>
                <c:pt idx="90">
                  <c:v>12</c:v>
                </c:pt>
                <c:pt idx="91">
                  <c:v>11</c:v>
                </c:pt>
                <c:pt idx="92">
                  <c:v>30</c:v>
                </c:pt>
                <c:pt idx="93">
                  <c:v>10</c:v>
                </c:pt>
                <c:pt idx="94">
                  <c:v>6</c:v>
                </c:pt>
                <c:pt idx="95">
                  <c:v>12</c:v>
                </c:pt>
                <c:pt idx="96">
                  <c:v>11</c:v>
                </c:pt>
                <c:pt idx="97">
                  <c:v>3</c:v>
                </c:pt>
                <c:pt idx="98">
                  <c:v>6</c:v>
                </c:pt>
              </c:numCache>
            </c:numRef>
          </c:val>
          <c:extLst>
            <c:ext xmlns:c16="http://schemas.microsoft.com/office/drawing/2014/chart" uri="{C3380CC4-5D6E-409C-BE32-E72D297353CC}">
              <c16:uniqueId val="{00000000-2FD2-4FB9-9100-0C459DDD8835}"/>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国家衛健委発表に基づく感染状況!$Y$26</c:f>
              <c:strCache>
                <c:ptCount val="1"/>
                <c:pt idx="0">
                  <c:v>確診患者累計</c:v>
                </c:pt>
              </c:strCache>
            </c:strRef>
          </c:tx>
          <c:spPr>
            <a:ln w="28575" cap="rnd">
              <a:solidFill>
                <a:schemeClr val="accent2"/>
              </a:solidFill>
              <a:round/>
            </a:ln>
            <a:effectLst/>
          </c:spPr>
          <c:marker>
            <c:symbol val="none"/>
          </c:marker>
          <c:cat>
            <c:numRef>
              <c:f>国家衛健委発表に基づく感染状況!$W$27:$W$128</c:f>
              <c:numCache>
                <c:formatCode>m"月"d"日"</c:formatCode>
                <c:ptCount val="102"/>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numCache>
            </c:numRef>
          </c:cat>
          <c:val>
            <c:numRef>
              <c:f>国家衛健委発表に基づく感染状況!$Y$27:$Y$128</c:f>
              <c:numCache>
                <c:formatCode>General</c:formatCode>
                <c:ptCount val="102"/>
                <c:pt idx="0">
                  <c:v>291</c:v>
                </c:pt>
                <c:pt idx="1">
                  <c:v>37</c:v>
                </c:pt>
                <c:pt idx="2">
                  <c:v>571</c:v>
                </c:pt>
                <c:pt idx="3">
                  <c:v>830</c:v>
                </c:pt>
                <c:pt idx="4">
                  <c:v>1287</c:v>
                </c:pt>
                <c:pt idx="5">
                  <c:v>1975</c:v>
                </c:pt>
                <c:pt idx="6">
                  <c:v>2744</c:v>
                </c:pt>
                <c:pt idx="7">
                  <c:v>4515</c:v>
                </c:pt>
                <c:pt idx="8">
                  <c:v>5974</c:v>
                </c:pt>
                <c:pt idx="9">
                  <c:v>7711</c:v>
                </c:pt>
                <c:pt idx="10">
                  <c:v>9692</c:v>
                </c:pt>
                <c:pt idx="11">
                  <c:v>11791</c:v>
                </c:pt>
                <c:pt idx="12">
                  <c:v>14380</c:v>
                </c:pt>
                <c:pt idx="13">
                  <c:v>17205</c:v>
                </c:pt>
                <c:pt idx="14">
                  <c:v>20438</c:v>
                </c:pt>
                <c:pt idx="15">
                  <c:v>24324</c:v>
                </c:pt>
                <c:pt idx="16">
                  <c:v>28018</c:v>
                </c:pt>
                <c:pt idx="17">
                  <c:v>31161</c:v>
                </c:pt>
                <c:pt idx="18">
                  <c:v>34546</c:v>
                </c:pt>
                <c:pt idx="19">
                  <c:v>37198</c:v>
                </c:pt>
                <c:pt idx="20">
                  <c:v>40171</c:v>
                </c:pt>
                <c:pt idx="21">
                  <c:v>42638</c:v>
                </c:pt>
                <c:pt idx="22">
                  <c:v>44653</c:v>
                </c:pt>
                <c:pt idx="23">
                  <c:v>59804</c:v>
                </c:pt>
                <c:pt idx="24">
                  <c:v>63851</c:v>
                </c:pt>
                <c:pt idx="25">
                  <c:v>66492</c:v>
                </c:pt>
                <c:pt idx="26">
                  <c:v>68500</c:v>
                </c:pt>
                <c:pt idx="27">
                  <c:v>70548</c:v>
                </c:pt>
                <c:pt idx="28">
                  <c:v>72436</c:v>
                </c:pt>
                <c:pt idx="29">
                  <c:v>74185</c:v>
                </c:pt>
                <c:pt idx="30">
                  <c:v>75002</c:v>
                </c:pt>
                <c:pt idx="31">
                  <c:v>75891</c:v>
                </c:pt>
                <c:pt idx="32">
                  <c:v>76288</c:v>
                </c:pt>
                <c:pt idx="33">
                  <c:v>76936</c:v>
                </c:pt>
                <c:pt idx="34">
                  <c:v>77150</c:v>
                </c:pt>
                <c:pt idx="35">
                  <c:v>77658</c:v>
                </c:pt>
                <c:pt idx="36">
                  <c:v>78064</c:v>
                </c:pt>
                <c:pt idx="37">
                  <c:v>78497</c:v>
                </c:pt>
                <c:pt idx="38">
                  <c:v>78824</c:v>
                </c:pt>
                <c:pt idx="39">
                  <c:v>79251</c:v>
                </c:pt>
                <c:pt idx="40">
                  <c:v>79824</c:v>
                </c:pt>
                <c:pt idx="41">
                  <c:v>80026</c:v>
                </c:pt>
                <c:pt idx="42">
                  <c:v>80151</c:v>
                </c:pt>
                <c:pt idx="43">
                  <c:v>80270</c:v>
                </c:pt>
                <c:pt idx="44">
                  <c:v>80409</c:v>
                </c:pt>
                <c:pt idx="45">
                  <c:v>80552</c:v>
                </c:pt>
                <c:pt idx="46">
                  <c:v>80651</c:v>
                </c:pt>
                <c:pt idx="47">
                  <c:v>80695</c:v>
                </c:pt>
                <c:pt idx="48">
                  <c:v>80735</c:v>
                </c:pt>
                <c:pt idx="49">
                  <c:v>80754</c:v>
                </c:pt>
                <c:pt idx="50">
                  <c:v>80778</c:v>
                </c:pt>
                <c:pt idx="51">
                  <c:v>80793</c:v>
                </c:pt>
                <c:pt idx="52">
                  <c:v>80813</c:v>
                </c:pt>
                <c:pt idx="53">
                  <c:v>80824</c:v>
                </c:pt>
                <c:pt idx="54">
                  <c:v>80844</c:v>
                </c:pt>
                <c:pt idx="55">
                  <c:v>80860</c:v>
                </c:pt>
                <c:pt idx="56">
                  <c:v>80881</c:v>
                </c:pt>
                <c:pt idx="57">
                  <c:v>80894</c:v>
                </c:pt>
                <c:pt idx="58">
                  <c:v>80928</c:v>
                </c:pt>
                <c:pt idx="59">
                  <c:v>80967</c:v>
                </c:pt>
                <c:pt idx="60">
                  <c:v>81008</c:v>
                </c:pt>
                <c:pt idx="61">
                  <c:v>81054</c:v>
                </c:pt>
                <c:pt idx="62">
                  <c:v>81093</c:v>
                </c:pt>
                <c:pt idx="63">
                  <c:v>81171</c:v>
                </c:pt>
                <c:pt idx="64">
                  <c:v>81218</c:v>
                </c:pt>
                <c:pt idx="65">
                  <c:v>81285</c:v>
                </c:pt>
                <c:pt idx="66">
                  <c:v>81340</c:v>
                </c:pt>
                <c:pt idx="67">
                  <c:v>81394</c:v>
                </c:pt>
                <c:pt idx="68">
                  <c:v>81439</c:v>
                </c:pt>
                <c:pt idx="69">
                  <c:v>81470</c:v>
                </c:pt>
                <c:pt idx="70">
                  <c:v>81518</c:v>
                </c:pt>
                <c:pt idx="71">
                  <c:v>81554</c:v>
                </c:pt>
                <c:pt idx="72">
                  <c:v>81589</c:v>
                </c:pt>
                <c:pt idx="73">
                  <c:v>81620</c:v>
                </c:pt>
                <c:pt idx="74">
                  <c:v>81639</c:v>
                </c:pt>
                <c:pt idx="75">
                  <c:v>81669</c:v>
                </c:pt>
                <c:pt idx="76">
                  <c:v>81708</c:v>
                </c:pt>
                <c:pt idx="77">
                  <c:v>81740</c:v>
                </c:pt>
                <c:pt idx="78">
                  <c:v>81802</c:v>
                </c:pt>
                <c:pt idx="79">
                  <c:v>81865</c:v>
                </c:pt>
                <c:pt idx="80">
                  <c:v>81907</c:v>
                </c:pt>
                <c:pt idx="81">
                  <c:v>81953</c:v>
                </c:pt>
                <c:pt idx="82">
                  <c:v>82052</c:v>
                </c:pt>
                <c:pt idx="83">
                  <c:v>82160</c:v>
                </c:pt>
                <c:pt idx="84">
                  <c:v>82249</c:v>
                </c:pt>
                <c:pt idx="85">
                  <c:v>82295</c:v>
                </c:pt>
                <c:pt idx="86">
                  <c:v>82341</c:v>
                </c:pt>
                <c:pt idx="87">
                  <c:v>82367</c:v>
                </c:pt>
                <c:pt idx="88">
                  <c:v>82719</c:v>
                </c:pt>
                <c:pt idx="89">
                  <c:v>82735</c:v>
                </c:pt>
                <c:pt idx="90">
                  <c:v>82747</c:v>
                </c:pt>
                <c:pt idx="91">
                  <c:v>82758</c:v>
                </c:pt>
                <c:pt idx="92">
                  <c:v>82788</c:v>
                </c:pt>
                <c:pt idx="93">
                  <c:v>82798</c:v>
                </c:pt>
                <c:pt idx="94">
                  <c:v>82804</c:v>
                </c:pt>
                <c:pt idx="95">
                  <c:v>82816</c:v>
                </c:pt>
                <c:pt idx="96">
                  <c:v>82827</c:v>
                </c:pt>
                <c:pt idx="97">
                  <c:v>82830</c:v>
                </c:pt>
                <c:pt idx="98">
                  <c:v>82836</c:v>
                </c:pt>
              </c:numCache>
            </c:numRef>
          </c:val>
          <c:smooth val="0"/>
          <c:extLst>
            <c:ext xmlns:c16="http://schemas.microsoft.com/office/drawing/2014/chart" uri="{C3380CC4-5D6E-409C-BE32-E72D297353CC}">
              <c16:uniqueId val="{00000001-2FD2-4FB9-9100-0C459DDD8835}"/>
            </c:ext>
          </c:extLst>
        </c:ser>
        <c:dLbls>
          <c:showLegendKey val="0"/>
          <c:showVal val="0"/>
          <c:showCatName val="0"/>
          <c:showSerName val="0"/>
          <c:showPercent val="0"/>
          <c:showBubbleSize val="0"/>
        </c:dLbls>
        <c:marker val="1"/>
        <c:smooth val="0"/>
        <c:axId val="707207448"/>
        <c:axId val="707201216"/>
      </c:lineChart>
      <c:dateAx>
        <c:axId val="707207448"/>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0_);[Red]\(#,##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54485676196687349"/>
          <c:y val="0.36835009455731199"/>
          <c:w val="0.29140264896851353"/>
          <c:h val="0.15163195380696814"/>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中国死者数増加・累計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0803745685635447E-2"/>
          <c:y val="0.11683690280065898"/>
          <c:w val="0.84952803976426028"/>
          <c:h val="0.75501407464099934"/>
        </c:manualLayout>
      </c:layout>
      <c:barChart>
        <c:barDir val="col"/>
        <c:grouping val="clustered"/>
        <c:varyColors val="0"/>
        <c:ser>
          <c:idx val="0"/>
          <c:order val="0"/>
          <c:tx>
            <c:strRef>
              <c:f>国家衛健委発表に基づく感染状況!$AA$26</c:f>
              <c:strCache>
                <c:ptCount val="1"/>
                <c:pt idx="0">
                  <c:v>死亡者数</c:v>
                </c:pt>
              </c:strCache>
            </c:strRef>
          </c:tx>
          <c:spPr>
            <a:solidFill>
              <a:schemeClr val="accent1"/>
            </a:solidFill>
            <a:ln>
              <a:noFill/>
            </a:ln>
            <a:effectLst/>
          </c:spPr>
          <c:invertIfNegative val="0"/>
          <c:cat>
            <c:numRef>
              <c:f>国家衛健委発表に基づく感染状況!$Z$27:$Z$128</c:f>
              <c:numCache>
                <c:formatCode>m"月"d"日"</c:formatCode>
                <c:ptCount val="102"/>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numCache>
            </c:numRef>
          </c:cat>
          <c:val>
            <c:numRef>
              <c:f>国家衛健委発表に基づく感染状況!$AA$27:$AA$128</c:f>
              <c:numCache>
                <c:formatCode>General</c:formatCode>
                <c:ptCount val="102"/>
                <c:pt idx="0">
                  <c:v>0</c:v>
                </c:pt>
                <c:pt idx="1">
                  <c:v>3</c:v>
                </c:pt>
                <c:pt idx="2">
                  <c:v>8</c:v>
                </c:pt>
                <c:pt idx="3">
                  <c:v>8</c:v>
                </c:pt>
                <c:pt idx="4">
                  <c:v>16</c:v>
                </c:pt>
                <c:pt idx="5">
                  <c:v>15</c:v>
                </c:pt>
                <c:pt idx="6">
                  <c:v>24</c:v>
                </c:pt>
                <c:pt idx="7">
                  <c:v>26</c:v>
                </c:pt>
                <c:pt idx="8">
                  <c:v>26</c:v>
                </c:pt>
                <c:pt idx="9">
                  <c:v>38</c:v>
                </c:pt>
                <c:pt idx="10">
                  <c:v>43</c:v>
                </c:pt>
                <c:pt idx="11">
                  <c:v>46</c:v>
                </c:pt>
                <c:pt idx="12">
                  <c:v>45</c:v>
                </c:pt>
                <c:pt idx="13">
                  <c:v>57</c:v>
                </c:pt>
                <c:pt idx="14">
                  <c:v>64</c:v>
                </c:pt>
                <c:pt idx="15">
                  <c:v>65</c:v>
                </c:pt>
                <c:pt idx="16">
                  <c:v>73</c:v>
                </c:pt>
                <c:pt idx="17">
                  <c:v>73</c:v>
                </c:pt>
                <c:pt idx="18">
                  <c:v>86</c:v>
                </c:pt>
                <c:pt idx="19">
                  <c:v>89</c:v>
                </c:pt>
                <c:pt idx="20">
                  <c:v>97</c:v>
                </c:pt>
                <c:pt idx="21">
                  <c:v>108</c:v>
                </c:pt>
                <c:pt idx="22">
                  <c:v>97</c:v>
                </c:pt>
                <c:pt idx="23">
                  <c:v>254</c:v>
                </c:pt>
                <c:pt idx="24">
                  <c:v>121</c:v>
                </c:pt>
                <c:pt idx="25">
                  <c:v>143</c:v>
                </c:pt>
                <c:pt idx="26">
                  <c:v>142</c:v>
                </c:pt>
                <c:pt idx="27">
                  <c:v>105</c:v>
                </c:pt>
                <c:pt idx="28">
                  <c:v>98</c:v>
                </c:pt>
                <c:pt idx="29">
                  <c:v>136</c:v>
                </c:pt>
                <c:pt idx="30">
                  <c:v>114</c:v>
                </c:pt>
                <c:pt idx="31">
                  <c:v>118</c:v>
                </c:pt>
                <c:pt idx="32">
                  <c:v>109</c:v>
                </c:pt>
                <c:pt idx="33">
                  <c:v>97</c:v>
                </c:pt>
                <c:pt idx="34">
                  <c:v>150</c:v>
                </c:pt>
                <c:pt idx="35">
                  <c:v>71</c:v>
                </c:pt>
                <c:pt idx="36">
                  <c:v>52</c:v>
                </c:pt>
                <c:pt idx="37">
                  <c:v>29</c:v>
                </c:pt>
                <c:pt idx="38">
                  <c:v>44</c:v>
                </c:pt>
                <c:pt idx="39">
                  <c:v>47</c:v>
                </c:pt>
                <c:pt idx="40">
                  <c:v>35</c:v>
                </c:pt>
                <c:pt idx="41">
                  <c:v>42</c:v>
                </c:pt>
                <c:pt idx="42">
                  <c:v>31</c:v>
                </c:pt>
                <c:pt idx="43">
                  <c:v>38</c:v>
                </c:pt>
                <c:pt idx="44">
                  <c:v>31</c:v>
                </c:pt>
                <c:pt idx="45">
                  <c:v>30</c:v>
                </c:pt>
                <c:pt idx="46">
                  <c:v>28</c:v>
                </c:pt>
                <c:pt idx="47">
                  <c:v>27</c:v>
                </c:pt>
                <c:pt idx="48">
                  <c:v>22</c:v>
                </c:pt>
                <c:pt idx="49">
                  <c:v>17</c:v>
                </c:pt>
                <c:pt idx="50">
                  <c:v>22</c:v>
                </c:pt>
                <c:pt idx="51">
                  <c:v>11</c:v>
                </c:pt>
                <c:pt idx="52">
                  <c:v>7</c:v>
                </c:pt>
                <c:pt idx="53">
                  <c:v>13</c:v>
                </c:pt>
                <c:pt idx="54">
                  <c:v>10</c:v>
                </c:pt>
                <c:pt idx="55">
                  <c:v>14</c:v>
                </c:pt>
                <c:pt idx="56">
                  <c:v>13</c:v>
                </c:pt>
                <c:pt idx="57">
                  <c:v>11</c:v>
                </c:pt>
                <c:pt idx="58">
                  <c:v>8</c:v>
                </c:pt>
                <c:pt idx="59">
                  <c:v>3</c:v>
                </c:pt>
                <c:pt idx="60">
                  <c:v>7</c:v>
                </c:pt>
                <c:pt idx="61">
                  <c:v>6</c:v>
                </c:pt>
                <c:pt idx="62">
                  <c:v>9</c:v>
                </c:pt>
                <c:pt idx="63">
                  <c:v>7</c:v>
                </c:pt>
                <c:pt idx="64">
                  <c:v>4</c:v>
                </c:pt>
                <c:pt idx="65">
                  <c:v>6</c:v>
                </c:pt>
                <c:pt idx="66">
                  <c:v>5</c:v>
                </c:pt>
                <c:pt idx="67">
                  <c:v>3</c:v>
                </c:pt>
                <c:pt idx="68">
                  <c:v>5</c:v>
                </c:pt>
                <c:pt idx="69">
                  <c:v>4</c:v>
                </c:pt>
                <c:pt idx="70">
                  <c:v>1</c:v>
                </c:pt>
                <c:pt idx="71">
                  <c:v>7</c:v>
                </c:pt>
                <c:pt idx="72">
                  <c:v>6</c:v>
                </c:pt>
                <c:pt idx="73">
                  <c:v>4</c:v>
                </c:pt>
                <c:pt idx="74">
                  <c:v>4</c:v>
                </c:pt>
                <c:pt idx="75">
                  <c:v>3</c:v>
                </c:pt>
                <c:pt idx="76">
                  <c:v>1</c:v>
                </c:pt>
                <c:pt idx="77">
                  <c:v>0</c:v>
                </c:pt>
                <c:pt idx="78">
                  <c:v>2</c:v>
                </c:pt>
                <c:pt idx="79">
                  <c:v>2</c:v>
                </c:pt>
                <c:pt idx="80">
                  <c:v>1</c:v>
                </c:pt>
                <c:pt idx="81">
                  <c:v>3</c:v>
                </c:pt>
                <c:pt idx="82">
                  <c:v>0</c:v>
                </c:pt>
                <c:pt idx="83">
                  <c:v>2</c:v>
                </c:pt>
                <c:pt idx="84">
                  <c:v>0</c:v>
                </c:pt>
                <c:pt idx="85">
                  <c:v>1</c:v>
                </c:pt>
                <c:pt idx="86">
                  <c:v>0</c:v>
                </c:pt>
                <c:pt idx="87">
                  <c:v>0</c:v>
                </c:pt>
                <c:pt idx="88">
                  <c:v>0</c:v>
                </c:pt>
                <c:pt idx="89">
                  <c:v>0</c:v>
                </c:pt>
                <c:pt idx="90">
                  <c:v>0</c:v>
                </c:pt>
                <c:pt idx="91">
                  <c:v>0</c:v>
                </c:pt>
                <c:pt idx="92">
                  <c:v>0</c:v>
                </c:pt>
                <c:pt idx="93">
                  <c:v>0</c:v>
                </c:pt>
                <c:pt idx="94">
                  <c:v>0</c:v>
                </c:pt>
                <c:pt idx="95">
                  <c:v>0</c:v>
                </c:pt>
                <c:pt idx="96">
                  <c:v>0</c:v>
                </c:pt>
                <c:pt idx="97">
                  <c:v>0</c:v>
                </c:pt>
                <c:pt idx="98">
                  <c:v>0</c:v>
                </c:pt>
              </c:numCache>
            </c:numRef>
          </c:val>
          <c:extLst>
            <c:ext xmlns:c16="http://schemas.microsoft.com/office/drawing/2014/chart" uri="{C3380CC4-5D6E-409C-BE32-E72D297353CC}">
              <c16:uniqueId val="{00000000-D595-4D8C-AFAD-AFFD197BC2FD}"/>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国家衛健委発表に基づく感染状況!$AB$26</c:f>
              <c:strCache>
                <c:ptCount val="1"/>
                <c:pt idx="0">
                  <c:v>死者数累計</c:v>
                </c:pt>
              </c:strCache>
            </c:strRef>
          </c:tx>
          <c:spPr>
            <a:ln w="28575" cap="rnd">
              <a:solidFill>
                <a:schemeClr val="accent2"/>
              </a:solidFill>
              <a:round/>
            </a:ln>
            <a:effectLst/>
          </c:spPr>
          <c:marker>
            <c:symbol val="none"/>
          </c:marker>
          <c:cat>
            <c:numRef>
              <c:f>国家衛健委発表に基づく感染状況!$Z$27:$Z$128</c:f>
              <c:numCache>
                <c:formatCode>m"月"d"日"</c:formatCode>
                <c:ptCount val="102"/>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numCache>
            </c:numRef>
          </c:cat>
          <c:val>
            <c:numRef>
              <c:f>国家衛健委発表に基づく感染状況!$AB$27:$AB$128</c:f>
              <c:numCache>
                <c:formatCode>General</c:formatCode>
                <c:ptCount val="102"/>
                <c:pt idx="0">
                  <c:v>0</c:v>
                </c:pt>
                <c:pt idx="1">
                  <c:v>9</c:v>
                </c:pt>
                <c:pt idx="2">
                  <c:v>17</c:v>
                </c:pt>
                <c:pt idx="3">
                  <c:v>25</c:v>
                </c:pt>
                <c:pt idx="4">
                  <c:v>41</c:v>
                </c:pt>
                <c:pt idx="5">
                  <c:v>56</c:v>
                </c:pt>
                <c:pt idx="6">
                  <c:v>80</c:v>
                </c:pt>
                <c:pt idx="7">
                  <c:v>106</c:v>
                </c:pt>
                <c:pt idx="8">
                  <c:v>132</c:v>
                </c:pt>
                <c:pt idx="9">
                  <c:v>170</c:v>
                </c:pt>
                <c:pt idx="10">
                  <c:v>213</c:v>
                </c:pt>
                <c:pt idx="11">
                  <c:v>259</c:v>
                </c:pt>
                <c:pt idx="12">
                  <c:v>304</c:v>
                </c:pt>
                <c:pt idx="13">
                  <c:v>361</c:v>
                </c:pt>
                <c:pt idx="14">
                  <c:v>425</c:v>
                </c:pt>
                <c:pt idx="15">
                  <c:v>490</c:v>
                </c:pt>
                <c:pt idx="16">
                  <c:v>563</c:v>
                </c:pt>
                <c:pt idx="17">
                  <c:v>636</c:v>
                </c:pt>
                <c:pt idx="18">
                  <c:v>722</c:v>
                </c:pt>
                <c:pt idx="19">
                  <c:v>811</c:v>
                </c:pt>
                <c:pt idx="20">
                  <c:v>908</c:v>
                </c:pt>
                <c:pt idx="21">
                  <c:v>1016</c:v>
                </c:pt>
                <c:pt idx="22">
                  <c:v>1113</c:v>
                </c:pt>
                <c:pt idx="23">
                  <c:v>1367</c:v>
                </c:pt>
                <c:pt idx="24">
                  <c:v>1380</c:v>
                </c:pt>
                <c:pt idx="25">
                  <c:v>1523</c:v>
                </c:pt>
                <c:pt idx="26">
                  <c:v>1665</c:v>
                </c:pt>
                <c:pt idx="27">
                  <c:v>1770</c:v>
                </c:pt>
                <c:pt idx="28">
                  <c:v>1868</c:v>
                </c:pt>
                <c:pt idx="29">
                  <c:v>2004</c:v>
                </c:pt>
                <c:pt idx="30">
                  <c:v>2118</c:v>
                </c:pt>
                <c:pt idx="31">
                  <c:v>2236</c:v>
                </c:pt>
                <c:pt idx="32">
                  <c:v>2345</c:v>
                </c:pt>
                <c:pt idx="33">
                  <c:v>2442</c:v>
                </c:pt>
                <c:pt idx="34">
                  <c:v>2592</c:v>
                </c:pt>
                <c:pt idx="35">
                  <c:v>2663</c:v>
                </c:pt>
                <c:pt idx="36">
                  <c:v>2715</c:v>
                </c:pt>
                <c:pt idx="37">
                  <c:v>2744</c:v>
                </c:pt>
                <c:pt idx="38">
                  <c:v>2788</c:v>
                </c:pt>
                <c:pt idx="39">
                  <c:v>2835</c:v>
                </c:pt>
                <c:pt idx="40">
                  <c:v>2870</c:v>
                </c:pt>
                <c:pt idx="41">
                  <c:v>2912</c:v>
                </c:pt>
                <c:pt idx="42">
                  <c:v>2943</c:v>
                </c:pt>
                <c:pt idx="43">
                  <c:v>2981</c:v>
                </c:pt>
                <c:pt idx="44">
                  <c:v>3012</c:v>
                </c:pt>
                <c:pt idx="45">
                  <c:v>3042</c:v>
                </c:pt>
                <c:pt idx="46">
                  <c:v>3070</c:v>
                </c:pt>
                <c:pt idx="47">
                  <c:v>3097</c:v>
                </c:pt>
                <c:pt idx="48">
                  <c:v>3119</c:v>
                </c:pt>
                <c:pt idx="49">
                  <c:v>3136</c:v>
                </c:pt>
                <c:pt idx="50">
                  <c:v>3158</c:v>
                </c:pt>
                <c:pt idx="51">
                  <c:v>3169</c:v>
                </c:pt>
                <c:pt idx="52">
                  <c:v>3176</c:v>
                </c:pt>
                <c:pt idx="53">
                  <c:v>3189</c:v>
                </c:pt>
                <c:pt idx="54">
                  <c:v>3199</c:v>
                </c:pt>
                <c:pt idx="55">
                  <c:v>3213</c:v>
                </c:pt>
                <c:pt idx="56">
                  <c:v>3226</c:v>
                </c:pt>
                <c:pt idx="57">
                  <c:v>3237</c:v>
                </c:pt>
                <c:pt idx="58">
                  <c:v>3245</c:v>
                </c:pt>
                <c:pt idx="59">
                  <c:v>3248</c:v>
                </c:pt>
                <c:pt idx="60">
                  <c:v>3255</c:v>
                </c:pt>
                <c:pt idx="61">
                  <c:v>3261</c:v>
                </c:pt>
                <c:pt idx="62">
                  <c:v>3270</c:v>
                </c:pt>
                <c:pt idx="63">
                  <c:v>3277</c:v>
                </c:pt>
                <c:pt idx="64">
                  <c:v>3281</c:v>
                </c:pt>
                <c:pt idx="65">
                  <c:v>3287</c:v>
                </c:pt>
                <c:pt idx="66">
                  <c:v>3292</c:v>
                </c:pt>
                <c:pt idx="67">
                  <c:v>3295</c:v>
                </c:pt>
                <c:pt idx="68">
                  <c:v>3300</c:v>
                </c:pt>
                <c:pt idx="69">
                  <c:v>3304</c:v>
                </c:pt>
                <c:pt idx="70">
                  <c:v>3305</c:v>
                </c:pt>
                <c:pt idx="71">
                  <c:v>3312</c:v>
                </c:pt>
                <c:pt idx="72">
                  <c:v>3318</c:v>
                </c:pt>
                <c:pt idx="73">
                  <c:v>3322</c:v>
                </c:pt>
                <c:pt idx="74">
                  <c:v>3326</c:v>
                </c:pt>
                <c:pt idx="75">
                  <c:v>3329</c:v>
                </c:pt>
                <c:pt idx="76">
                  <c:v>3331</c:v>
                </c:pt>
                <c:pt idx="77">
                  <c:v>3331</c:v>
                </c:pt>
                <c:pt idx="78">
                  <c:v>3333</c:v>
                </c:pt>
                <c:pt idx="79">
                  <c:v>3335</c:v>
                </c:pt>
                <c:pt idx="80">
                  <c:v>3336</c:v>
                </c:pt>
                <c:pt idx="81">
                  <c:v>3339</c:v>
                </c:pt>
                <c:pt idx="82">
                  <c:v>3339</c:v>
                </c:pt>
                <c:pt idx="83">
                  <c:v>3341</c:v>
                </c:pt>
                <c:pt idx="84">
                  <c:v>3341</c:v>
                </c:pt>
                <c:pt idx="85">
                  <c:v>3342</c:v>
                </c:pt>
                <c:pt idx="86">
                  <c:v>3342</c:v>
                </c:pt>
                <c:pt idx="87">
                  <c:v>3342</c:v>
                </c:pt>
                <c:pt idx="88">
                  <c:v>4632</c:v>
                </c:pt>
                <c:pt idx="89">
                  <c:v>4632</c:v>
                </c:pt>
                <c:pt idx="90">
                  <c:v>4632</c:v>
                </c:pt>
                <c:pt idx="91">
                  <c:v>4632</c:v>
                </c:pt>
                <c:pt idx="92">
                  <c:v>4632</c:v>
                </c:pt>
                <c:pt idx="93">
                  <c:v>4632</c:v>
                </c:pt>
                <c:pt idx="94">
                  <c:v>4632</c:v>
                </c:pt>
                <c:pt idx="95">
                  <c:v>4632</c:v>
                </c:pt>
                <c:pt idx="96">
                  <c:v>4632</c:v>
                </c:pt>
                <c:pt idx="97">
                  <c:v>4633</c:v>
                </c:pt>
                <c:pt idx="98">
                  <c:v>4633</c:v>
                </c:pt>
              </c:numCache>
            </c:numRef>
          </c:val>
          <c:smooth val="0"/>
          <c:extLst>
            <c:ext xmlns:c16="http://schemas.microsoft.com/office/drawing/2014/chart" uri="{C3380CC4-5D6E-409C-BE32-E72D297353CC}">
              <c16:uniqueId val="{00000001-D595-4D8C-AFAD-AFFD197BC2FD}"/>
            </c:ext>
          </c:extLst>
        </c:ser>
        <c:dLbls>
          <c:showLegendKey val="0"/>
          <c:showVal val="0"/>
          <c:showCatName val="0"/>
          <c:showSerName val="0"/>
          <c:showPercent val="0"/>
          <c:showBubbleSize val="0"/>
        </c:dLbls>
        <c:marker val="1"/>
        <c:smooth val="0"/>
        <c:axId val="707207448"/>
        <c:axId val="707201216"/>
      </c:lineChart>
      <c:dateAx>
        <c:axId val="707207448"/>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59535067442736711"/>
          <c:y val="0.52496425495611865"/>
          <c:w val="0.28026706729317291"/>
          <c:h val="0.1050251008574504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ja-JP" altLang="en-US"/>
              <a:t>新発</a:t>
            </a:r>
            <a:r>
              <a:rPr lang="ja-JP"/>
              <a:t>無症状感染者</a:t>
            </a:r>
            <a:r>
              <a:rPr lang="ja-JP" altLang="en-US"/>
              <a:t>推移</a:t>
            </a:r>
            <a:endParaRPr lang="ja-JP"/>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ja-JP"/>
        </a:p>
      </c:txPr>
    </c:title>
    <c:autoTitleDeleted val="0"/>
    <c:plotArea>
      <c:layout>
        <c:manualLayout>
          <c:layoutTarget val="inner"/>
          <c:xMode val="edge"/>
          <c:yMode val="edge"/>
          <c:x val="0.13697841261048843"/>
          <c:y val="6.8727736032361986E-2"/>
          <c:w val="0.8361151134838799"/>
          <c:h val="0.47922887592691338"/>
        </c:manualLayout>
      </c:layout>
      <c:barChart>
        <c:barDir val="col"/>
        <c:grouping val="clustered"/>
        <c:varyColors val="0"/>
        <c:ser>
          <c:idx val="0"/>
          <c:order val="0"/>
          <c:tx>
            <c:strRef>
              <c:f>香港マカオ台湾の患者・海外輸入症例・無症状病原体保有者!$BB$97</c:f>
              <c:strCache>
                <c:ptCount val="1"/>
                <c:pt idx="0">
                  <c:v>全土</c:v>
                </c:pt>
              </c:strCache>
            </c:strRef>
          </c:tx>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invertIfNegative val="0"/>
          <c:cat>
            <c:numRef>
              <c:f>香港マカオ台湾の患者・海外輸入症例・無症状病原体保有者!$BA$98:$BA$126</c:f>
              <c:numCache>
                <c:formatCode>m"月"d"日"</c:formatCode>
                <c:ptCount val="29"/>
                <c:pt idx="0">
                  <c:v>43922</c:v>
                </c:pt>
                <c:pt idx="1">
                  <c:v>43923</c:v>
                </c:pt>
                <c:pt idx="2">
                  <c:v>43924</c:v>
                </c:pt>
                <c:pt idx="3">
                  <c:v>43925</c:v>
                </c:pt>
                <c:pt idx="4">
                  <c:v>43926</c:v>
                </c:pt>
                <c:pt idx="5">
                  <c:v>43927</c:v>
                </c:pt>
                <c:pt idx="6">
                  <c:v>43928</c:v>
                </c:pt>
                <c:pt idx="7">
                  <c:v>43929</c:v>
                </c:pt>
                <c:pt idx="8">
                  <c:v>43930</c:v>
                </c:pt>
                <c:pt idx="9">
                  <c:v>43931</c:v>
                </c:pt>
                <c:pt idx="10">
                  <c:v>43932</c:v>
                </c:pt>
                <c:pt idx="11">
                  <c:v>43933</c:v>
                </c:pt>
                <c:pt idx="12">
                  <c:v>43934</c:v>
                </c:pt>
                <c:pt idx="13">
                  <c:v>43935</c:v>
                </c:pt>
                <c:pt idx="14">
                  <c:v>43936</c:v>
                </c:pt>
                <c:pt idx="15">
                  <c:v>43937</c:v>
                </c:pt>
                <c:pt idx="16">
                  <c:v>43938</c:v>
                </c:pt>
                <c:pt idx="17">
                  <c:v>43939</c:v>
                </c:pt>
                <c:pt idx="18">
                  <c:v>43940</c:v>
                </c:pt>
                <c:pt idx="19">
                  <c:v>43941</c:v>
                </c:pt>
                <c:pt idx="20">
                  <c:v>43942</c:v>
                </c:pt>
                <c:pt idx="21">
                  <c:v>43943</c:v>
                </c:pt>
                <c:pt idx="22">
                  <c:v>43944</c:v>
                </c:pt>
                <c:pt idx="23">
                  <c:v>43945</c:v>
                </c:pt>
                <c:pt idx="24">
                  <c:v>43946</c:v>
                </c:pt>
                <c:pt idx="25">
                  <c:v>43947</c:v>
                </c:pt>
                <c:pt idx="26">
                  <c:v>43948</c:v>
                </c:pt>
              </c:numCache>
            </c:numRef>
          </c:cat>
          <c:val>
            <c:numRef>
              <c:f>香港マカオ台湾の患者・海外輸入症例・無症状病原体保有者!$BB$98:$BB$126</c:f>
              <c:numCache>
                <c:formatCode>General</c:formatCode>
                <c:ptCount val="29"/>
                <c:pt idx="0">
                  <c:v>55</c:v>
                </c:pt>
                <c:pt idx="1">
                  <c:v>60</c:v>
                </c:pt>
                <c:pt idx="2">
                  <c:v>64</c:v>
                </c:pt>
                <c:pt idx="3">
                  <c:v>47</c:v>
                </c:pt>
                <c:pt idx="4">
                  <c:v>78</c:v>
                </c:pt>
                <c:pt idx="5">
                  <c:v>30</c:v>
                </c:pt>
                <c:pt idx="6">
                  <c:v>137</c:v>
                </c:pt>
                <c:pt idx="7">
                  <c:v>56</c:v>
                </c:pt>
                <c:pt idx="8">
                  <c:v>47</c:v>
                </c:pt>
                <c:pt idx="9">
                  <c:v>34</c:v>
                </c:pt>
                <c:pt idx="10">
                  <c:v>63</c:v>
                </c:pt>
                <c:pt idx="11">
                  <c:v>61</c:v>
                </c:pt>
                <c:pt idx="12">
                  <c:v>54</c:v>
                </c:pt>
                <c:pt idx="13">
                  <c:v>57</c:v>
                </c:pt>
                <c:pt idx="14">
                  <c:v>64</c:v>
                </c:pt>
                <c:pt idx="15">
                  <c:v>66</c:v>
                </c:pt>
                <c:pt idx="16">
                  <c:v>54</c:v>
                </c:pt>
                <c:pt idx="17">
                  <c:v>44</c:v>
                </c:pt>
                <c:pt idx="18">
                  <c:v>49</c:v>
                </c:pt>
                <c:pt idx="19">
                  <c:v>37</c:v>
                </c:pt>
                <c:pt idx="20">
                  <c:v>42</c:v>
                </c:pt>
                <c:pt idx="21">
                  <c:v>27</c:v>
                </c:pt>
                <c:pt idx="22">
                  <c:v>34</c:v>
                </c:pt>
                <c:pt idx="23">
                  <c:v>29</c:v>
                </c:pt>
                <c:pt idx="24">
                  <c:v>30</c:v>
                </c:pt>
                <c:pt idx="25">
                  <c:v>25</c:v>
                </c:pt>
                <c:pt idx="26">
                  <c:v>40</c:v>
                </c:pt>
              </c:numCache>
            </c:numRef>
          </c:val>
          <c:extLst>
            <c:ext xmlns:c16="http://schemas.microsoft.com/office/drawing/2014/chart" uri="{C3380CC4-5D6E-409C-BE32-E72D297353CC}">
              <c16:uniqueId val="{00000000-C06F-4F75-8E06-8058A2BFD62A}"/>
            </c:ext>
          </c:extLst>
        </c:ser>
        <c:ser>
          <c:idx val="1"/>
          <c:order val="1"/>
          <c:tx>
            <c:strRef>
              <c:f>香港マカオ台湾の患者・海外輸入症例・無症状病原体保有者!$BC$97</c:f>
              <c:strCache>
                <c:ptCount val="1"/>
                <c:pt idx="0">
                  <c:v>輸入</c:v>
                </c:pt>
              </c:strCache>
            </c:strRef>
          </c:tx>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c:spPr>
          <c:invertIfNegative val="0"/>
          <c:cat>
            <c:numRef>
              <c:f>香港マカオ台湾の患者・海外輸入症例・無症状病原体保有者!$BA$98:$BA$126</c:f>
              <c:numCache>
                <c:formatCode>m"月"d"日"</c:formatCode>
                <c:ptCount val="29"/>
                <c:pt idx="0">
                  <c:v>43922</c:v>
                </c:pt>
                <c:pt idx="1">
                  <c:v>43923</c:v>
                </c:pt>
                <c:pt idx="2">
                  <c:v>43924</c:v>
                </c:pt>
                <c:pt idx="3">
                  <c:v>43925</c:v>
                </c:pt>
                <c:pt idx="4">
                  <c:v>43926</c:v>
                </c:pt>
                <c:pt idx="5">
                  <c:v>43927</c:v>
                </c:pt>
                <c:pt idx="6">
                  <c:v>43928</c:v>
                </c:pt>
                <c:pt idx="7">
                  <c:v>43929</c:v>
                </c:pt>
                <c:pt idx="8">
                  <c:v>43930</c:v>
                </c:pt>
                <c:pt idx="9">
                  <c:v>43931</c:v>
                </c:pt>
                <c:pt idx="10">
                  <c:v>43932</c:v>
                </c:pt>
                <c:pt idx="11">
                  <c:v>43933</c:v>
                </c:pt>
                <c:pt idx="12">
                  <c:v>43934</c:v>
                </c:pt>
                <c:pt idx="13">
                  <c:v>43935</c:v>
                </c:pt>
                <c:pt idx="14">
                  <c:v>43936</c:v>
                </c:pt>
                <c:pt idx="15">
                  <c:v>43937</c:v>
                </c:pt>
                <c:pt idx="16">
                  <c:v>43938</c:v>
                </c:pt>
                <c:pt idx="17">
                  <c:v>43939</c:v>
                </c:pt>
                <c:pt idx="18">
                  <c:v>43940</c:v>
                </c:pt>
                <c:pt idx="19">
                  <c:v>43941</c:v>
                </c:pt>
                <c:pt idx="20">
                  <c:v>43942</c:v>
                </c:pt>
                <c:pt idx="21">
                  <c:v>43943</c:v>
                </c:pt>
                <c:pt idx="22">
                  <c:v>43944</c:v>
                </c:pt>
                <c:pt idx="23">
                  <c:v>43945</c:v>
                </c:pt>
                <c:pt idx="24">
                  <c:v>43946</c:v>
                </c:pt>
                <c:pt idx="25">
                  <c:v>43947</c:v>
                </c:pt>
                <c:pt idx="26">
                  <c:v>43948</c:v>
                </c:pt>
              </c:numCache>
            </c:numRef>
          </c:cat>
          <c:val>
            <c:numRef>
              <c:f>香港マカオ台湾の患者・海外輸入症例・無症状病原体保有者!$BC$98:$BC$126</c:f>
              <c:numCache>
                <c:formatCode>General</c:formatCode>
                <c:ptCount val="29"/>
                <c:pt idx="0">
                  <c:v>17</c:v>
                </c:pt>
                <c:pt idx="1">
                  <c:v>7</c:v>
                </c:pt>
                <c:pt idx="2">
                  <c:v>26</c:v>
                </c:pt>
                <c:pt idx="3">
                  <c:v>16</c:v>
                </c:pt>
                <c:pt idx="4">
                  <c:v>16</c:v>
                </c:pt>
                <c:pt idx="5">
                  <c:v>9</c:v>
                </c:pt>
                <c:pt idx="6">
                  <c:v>102</c:v>
                </c:pt>
                <c:pt idx="7">
                  <c:v>28</c:v>
                </c:pt>
                <c:pt idx="8">
                  <c:v>14</c:v>
                </c:pt>
                <c:pt idx="9">
                  <c:v>7</c:v>
                </c:pt>
                <c:pt idx="10">
                  <c:v>12</c:v>
                </c:pt>
                <c:pt idx="11">
                  <c:v>12</c:v>
                </c:pt>
                <c:pt idx="12">
                  <c:v>5</c:v>
                </c:pt>
                <c:pt idx="13">
                  <c:v>3</c:v>
                </c:pt>
                <c:pt idx="14">
                  <c:v>3</c:v>
                </c:pt>
                <c:pt idx="15">
                  <c:v>3</c:v>
                </c:pt>
                <c:pt idx="16">
                  <c:v>3</c:v>
                </c:pt>
                <c:pt idx="17">
                  <c:v>3</c:v>
                </c:pt>
                <c:pt idx="18">
                  <c:v>5</c:v>
                </c:pt>
                <c:pt idx="19">
                  <c:v>2</c:v>
                </c:pt>
                <c:pt idx="20">
                  <c:v>7</c:v>
                </c:pt>
                <c:pt idx="21">
                  <c:v>1</c:v>
                </c:pt>
                <c:pt idx="22">
                  <c:v>1</c:v>
                </c:pt>
                <c:pt idx="23">
                  <c:v>4</c:v>
                </c:pt>
                <c:pt idx="24">
                  <c:v>7</c:v>
                </c:pt>
                <c:pt idx="25">
                  <c:v>1</c:v>
                </c:pt>
                <c:pt idx="26">
                  <c:v>3</c:v>
                </c:pt>
              </c:numCache>
            </c:numRef>
          </c:val>
          <c:extLst>
            <c:ext xmlns:c16="http://schemas.microsoft.com/office/drawing/2014/chart" uri="{C3380CC4-5D6E-409C-BE32-E72D297353CC}">
              <c16:uniqueId val="{00000001-C06F-4F75-8E06-8058A2BFD62A}"/>
            </c:ext>
          </c:extLst>
        </c:ser>
        <c:dLbls>
          <c:showLegendKey val="0"/>
          <c:showVal val="0"/>
          <c:showCatName val="0"/>
          <c:showSerName val="0"/>
          <c:showPercent val="0"/>
          <c:showBubbleSize val="0"/>
        </c:dLbls>
        <c:gapWidth val="150"/>
        <c:axId val="578640048"/>
        <c:axId val="578645624"/>
      </c:barChart>
      <c:catAx>
        <c:axId val="578640048"/>
        <c:scaling>
          <c:orientation val="minMax"/>
        </c:scaling>
        <c:delete val="0"/>
        <c:axPos val="b"/>
        <c:numFmt formatCode="m&quot;月&quot;d&quot;日&quot;" sourceLinked="1"/>
        <c:majorTickMark val="none"/>
        <c:minorTickMark val="in"/>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ja-JP"/>
          </a:p>
        </c:txPr>
        <c:crossAx val="578645624"/>
        <c:crosses val="autoZero"/>
        <c:auto val="0"/>
        <c:lblAlgn val="ctr"/>
        <c:lblOffset val="100"/>
        <c:noMultiLvlLbl val="0"/>
      </c:catAx>
      <c:valAx>
        <c:axId val="578645624"/>
        <c:scaling>
          <c:orientation val="minMax"/>
        </c:scaling>
        <c:delete val="0"/>
        <c:axPos val="l"/>
        <c:majorGridlines>
          <c:spPr>
            <a:ln w="9525" cap="flat" cmpd="sng" algn="ctr">
              <a:solidFill>
                <a:schemeClr val="tx2">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ja-JP"/>
          </a:p>
        </c:txPr>
        <c:crossAx val="578640048"/>
        <c:crosses val="autoZero"/>
        <c:crossBetween val="between"/>
      </c:valAx>
      <c:dTable>
        <c:showHorzBorder val="1"/>
        <c:showVertBorder val="1"/>
        <c:showOutline val="1"/>
        <c:showKeys val="1"/>
        <c:spPr>
          <a:noFill/>
          <a:ln w="9525">
            <a:solidFill>
              <a:schemeClr val="tx2">
                <a:lumMod val="15000"/>
                <a:lumOff val="85000"/>
              </a:schemeClr>
            </a:solidFill>
          </a:ln>
          <a:effectLst/>
        </c:spPr>
        <c:txPr>
          <a:bodyPr rot="0" spcFirstLastPara="1" vertOverflow="ellipsis" vert="horz" wrap="square" anchor="ctr" anchorCtr="1"/>
          <a:lstStyle/>
          <a:p>
            <a:pPr rtl="0">
              <a:defRPr sz="900" b="0" i="0" u="none" strike="noStrike" kern="1200" baseline="0">
                <a:solidFill>
                  <a:schemeClr val="tx2"/>
                </a:solidFill>
                <a:latin typeface="+mn-lt"/>
                <a:ea typeface="+mn-ea"/>
                <a:cs typeface="+mn-cs"/>
              </a:defRPr>
            </a:pPr>
            <a:endParaRPr lang="ja-JP"/>
          </a:p>
        </c:txPr>
      </c:dTable>
      <c:spPr>
        <a:noFill/>
        <a:ln>
          <a:solidFill>
            <a:schemeClr val="accent1"/>
          </a:solidFill>
        </a:ln>
        <a:effectLst/>
      </c:spPr>
    </c:plotArea>
    <c:plotVisOnly val="1"/>
    <c:dispBlanksAs val="gap"/>
    <c:showDLblsOverMax val="0"/>
  </c:chart>
  <c:spPr>
    <a:solidFill>
      <a:schemeClr val="bg1"/>
    </a:solidFill>
    <a:ln w="9525" cap="flat" cmpd="sng" algn="ctr">
      <a:solidFill>
        <a:schemeClr val="accent1"/>
      </a:solidFill>
      <a:round/>
    </a:ln>
    <a:effectLst/>
  </c:spPr>
  <c:txPr>
    <a:bodyPr/>
    <a:lstStyle/>
    <a:p>
      <a:pPr>
        <a:defRPr/>
      </a:pPr>
      <a:endParaRPr lang="ja-JP"/>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a:t>無症状感染者の推移</a:t>
            </a:r>
            <a:endParaRPr lang="en-US" altLang="ja-JP"/>
          </a:p>
          <a:p>
            <a:pPr>
              <a:defRPr/>
            </a:pPr>
            <a:r>
              <a:rPr lang="ja-JP" altLang="en-US"/>
              <a:t>（累計）</a:t>
            </a:r>
          </a:p>
        </c:rich>
      </c:tx>
      <c:layout>
        <c:manualLayout>
          <c:xMode val="edge"/>
          <c:yMode val="edge"/>
          <c:x val="0.32800576100881246"/>
          <c:y val="3.566432846378479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9.1914260717410323E-2"/>
          <c:y val="3.7849431632917645E-2"/>
          <c:w val="0.87753018372703417"/>
          <c:h val="0.80258468093843049"/>
        </c:manualLayout>
      </c:layout>
      <c:barChart>
        <c:barDir val="col"/>
        <c:grouping val="clustered"/>
        <c:varyColors val="0"/>
        <c:ser>
          <c:idx val="0"/>
          <c:order val="0"/>
          <c:tx>
            <c:strRef>
              <c:f>香港マカオ台湾の患者・海外輸入症例・無症状病原体保有者!$BE$97</c:f>
              <c:strCache>
                <c:ptCount val="1"/>
                <c:pt idx="0">
                  <c:v>全土</c:v>
                </c:pt>
              </c:strCache>
            </c:strRef>
          </c:tx>
          <c:spPr>
            <a:solidFill>
              <a:schemeClr val="accent1"/>
            </a:solidFill>
            <a:ln>
              <a:noFill/>
            </a:ln>
            <a:effectLst/>
          </c:spPr>
          <c:invertIfNegative val="0"/>
          <c:cat>
            <c:numRef>
              <c:f>香港マカオ台湾の患者・海外輸入症例・無症状病原体保有者!$BD$98:$BD$126</c:f>
              <c:numCache>
                <c:formatCode>m"月"d"日"</c:formatCode>
                <c:ptCount val="29"/>
                <c:pt idx="0">
                  <c:v>43922</c:v>
                </c:pt>
                <c:pt idx="1">
                  <c:v>43923</c:v>
                </c:pt>
                <c:pt idx="2">
                  <c:v>43924</c:v>
                </c:pt>
                <c:pt idx="3">
                  <c:v>43925</c:v>
                </c:pt>
                <c:pt idx="4">
                  <c:v>43926</c:v>
                </c:pt>
                <c:pt idx="5">
                  <c:v>43927</c:v>
                </c:pt>
                <c:pt idx="6">
                  <c:v>43928</c:v>
                </c:pt>
                <c:pt idx="7">
                  <c:v>43929</c:v>
                </c:pt>
                <c:pt idx="8">
                  <c:v>43930</c:v>
                </c:pt>
                <c:pt idx="9">
                  <c:v>43931</c:v>
                </c:pt>
                <c:pt idx="10">
                  <c:v>43932</c:v>
                </c:pt>
                <c:pt idx="11">
                  <c:v>43933</c:v>
                </c:pt>
                <c:pt idx="12">
                  <c:v>43934</c:v>
                </c:pt>
                <c:pt idx="13">
                  <c:v>43935</c:v>
                </c:pt>
                <c:pt idx="14">
                  <c:v>43936</c:v>
                </c:pt>
                <c:pt idx="15">
                  <c:v>43937</c:v>
                </c:pt>
                <c:pt idx="16">
                  <c:v>43938</c:v>
                </c:pt>
                <c:pt idx="17">
                  <c:v>43939</c:v>
                </c:pt>
                <c:pt idx="18">
                  <c:v>43940</c:v>
                </c:pt>
                <c:pt idx="19">
                  <c:v>43941</c:v>
                </c:pt>
                <c:pt idx="20">
                  <c:v>43942</c:v>
                </c:pt>
                <c:pt idx="21">
                  <c:v>43943</c:v>
                </c:pt>
                <c:pt idx="22">
                  <c:v>43944</c:v>
                </c:pt>
                <c:pt idx="23">
                  <c:v>43945</c:v>
                </c:pt>
                <c:pt idx="24">
                  <c:v>43946</c:v>
                </c:pt>
                <c:pt idx="25">
                  <c:v>43947</c:v>
                </c:pt>
                <c:pt idx="26">
                  <c:v>43948</c:v>
                </c:pt>
              </c:numCache>
            </c:numRef>
          </c:cat>
          <c:val>
            <c:numRef>
              <c:f>香港マカオ台湾の患者・海外輸入症例・無症状病原体保有者!$BE$98:$BE$126</c:f>
              <c:numCache>
                <c:formatCode>General</c:formatCode>
                <c:ptCount val="29"/>
                <c:pt idx="0">
                  <c:v>55</c:v>
                </c:pt>
                <c:pt idx="1">
                  <c:v>115</c:v>
                </c:pt>
                <c:pt idx="2">
                  <c:v>179</c:v>
                </c:pt>
                <c:pt idx="3">
                  <c:v>226</c:v>
                </c:pt>
                <c:pt idx="4">
                  <c:v>304</c:v>
                </c:pt>
                <c:pt idx="5">
                  <c:v>334</c:v>
                </c:pt>
                <c:pt idx="6">
                  <c:v>471</c:v>
                </c:pt>
                <c:pt idx="7">
                  <c:v>527</c:v>
                </c:pt>
                <c:pt idx="8">
                  <c:v>574</c:v>
                </c:pt>
                <c:pt idx="9">
                  <c:v>608</c:v>
                </c:pt>
                <c:pt idx="10">
                  <c:v>671</c:v>
                </c:pt>
                <c:pt idx="11">
                  <c:v>732</c:v>
                </c:pt>
                <c:pt idx="12">
                  <c:v>786</c:v>
                </c:pt>
                <c:pt idx="13">
                  <c:v>843</c:v>
                </c:pt>
                <c:pt idx="14">
                  <c:v>907</c:v>
                </c:pt>
                <c:pt idx="15">
                  <c:v>973</c:v>
                </c:pt>
                <c:pt idx="16">
                  <c:v>1027</c:v>
                </c:pt>
                <c:pt idx="17">
                  <c:v>1071</c:v>
                </c:pt>
                <c:pt idx="18">
                  <c:v>1120</c:v>
                </c:pt>
                <c:pt idx="19">
                  <c:v>1157</c:v>
                </c:pt>
                <c:pt idx="20">
                  <c:v>1199</c:v>
                </c:pt>
                <c:pt idx="21">
                  <c:v>1226</c:v>
                </c:pt>
                <c:pt idx="22">
                  <c:v>1260</c:v>
                </c:pt>
                <c:pt idx="23">
                  <c:v>1289</c:v>
                </c:pt>
                <c:pt idx="24">
                  <c:v>1319</c:v>
                </c:pt>
                <c:pt idx="25">
                  <c:v>1344</c:v>
                </c:pt>
                <c:pt idx="26">
                  <c:v>1384</c:v>
                </c:pt>
              </c:numCache>
            </c:numRef>
          </c:val>
          <c:extLst>
            <c:ext xmlns:c16="http://schemas.microsoft.com/office/drawing/2014/chart" uri="{C3380CC4-5D6E-409C-BE32-E72D297353CC}">
              <c16:uniqueId val="{00000000-869B-41BB-A701-04CC14F4F01D}"/>
            </c:ext>
          </c:extLst>
        </c:ser>
        <c:ser>
          <c:idx val="1"/>
          <c:order val="1"/>
          <c:tx>
            <c:strRef>
              <c:f>香港マカオ台湾の患者・海外輸入症例・無症状病原体保有者!$BF$97</c:f>
              <c:strCache>
                <c:ptCount val="1"/>
                <c:pt idx="0">
                  <c:v>輸入</c:v>
                </c:pt>
              </c:strCache>
            </c:strRef>
          </c:tx>
          <c:spPr>
            <a:solidFill>
              <a:schemeClr val="accent2"/>
            </a:solidFill>
            <a:ln>
              <a:noFill/>
            </a:ln>
            <a:effectLst/>
          </c:spPr>
          <c:invertIfNegative val="0"/>
          <c:cat>
            <c:numRef>
              <c:f>香港マカオ台湾の患者・海外輸入症例・無症状病原体保有者!$BD$98:$BD$126</c:f>
              <c:numCache>
                <c:formatCode>m"月"d"日"</c:formatCode>
                <c:ptCount val="29"/>
                <c:pt idx="0">
                  <c:v>43922</c:v>
                </c:pt>
                <c:pt idx="1">
                  <c:v>43923</c:v>
                </c:pt>
                <c:pt idx="2">
                  <c:v>43924</c:v>
                </c:pt>
                <c:pt idx="3">
                  <c:v>43925</c:v>
                </c:pt>
                <c:pt idx="4">
                  <c:v>43926</c:v>
                </c:pt>
                <c:pt idx="5">
                  <c:v>43927</c:v>
                </c:pt>
                <c:pt idx="6">
                  <c:v>43928</c:v>
                </c:pt>
                <c:pt idx="7">
                  <c:v>43929</c:v>
                </c:pt>
                <c:pt idx="8">
                  <c:v>43930</c:v>
                </c:pt>
                <c:pt idx="9">
                  <c:v>43931</c:v>
                </c:pt>
                <c:pt idx="10">
                  <c:v>43932</c:v>
                </c:pt>
                <c:pt idx="11">
                  <c:v>43933</c:v>
                </c:pt>
                <c:pt idx="12">
                  <c:v>43934</c:v>
                </c:pt>
                <c:pt idx="13">
                  <c:v>43935</c:v>
                </c:pt>
                <c:pt idx="14">
                  <c:v>43936</c:v>
                </c:pt>
                <c:pt idx="15">
                  <c:v>43937</c:v>
                </c:pt>
                <c:pt idx="16">
                  <c:v>43938</c:v>
                </c:pt>
                <c:pt idx="17">
                  <c:v>43939</c:v>
                </c:pt>
                <c:pt idx="18">
                  <c:v>43940</c:v>
                </c:pt>
                <c:pt idx="19">
                  <c:v>43941</c:v>
                </c:pt>
                <c:pt idx="20">
                  <c:v>43942</c:v>
                </c:pt>
                <c:pt idx="21">
                  <c:v>43943</c:v>
                </c:pt>
                <c:pt idx="22">
                  <c:v>43944</c:v>
                </c:pt>
                <c:pt idx="23">
                  <c:v>43945</c:v>
                </c:pt>
                <c:pt idx="24">
                  <c:v>43946</c:v>
                </c:pt>
                <c:pt idx="25">
                  <c:v>43947</c:v>
                </c:pt>
                <c:pt idx="26">
                  <c:v>43948</c:v>
                </c:pt>
              </c:numCache>
            </c:numRef>
          </c:cat>
          <c:val>
            <c:numRef>
              <c:f>香港マカオ台湾の患者・海外輸入症例・無症状病原体保有者!$BF$98:$BF$126</c:f>
              <c:numCache>
                <c:formatCode>General</c:formatCode>
                <c:ptCount val="29"/>
                <c:pt idx="0">
                  <c:v>17</c:v>
                </c:pt>
                <c:pt idx="1">
                  <c:v>24</c:v>
                </c:pt>
                <c:pt idx="2">
                  <c:v>50</c:v>
                </c:pt>
                <c:pt idx="3">
                  <c:v>66</c:v>
                </c:pt>
                <c:pt idx="4">
                  <c:v>82</c:v>
                </c:pt>
                <c:pt idx="5">
                  <c:v>91</c:v>
                </c:pt>
                <c:pt idx="6">
                  <c:v>193</c:v>
                </c:pt>
                <c:pt idx="7">
                  <c:v>221</c:v>
                </c:pt>
                <c:pt idx="8">
                  <c:v>235</c:v>
                </c:pt>
                <c:pt idx="9">
                  <c:v>242</c:v>
                </c:pt>
                <c:pt idx="10">
                  <c:v>254</c:v>
                </c:pt>
                <c:pt idx="11">
                  <c:v>266</c:v>
                </c:pt>
                <c:pt idx="12">
                  <c:v>271</c:v>
                </c:pt>
                <c:pt idx="13">
                  <c:v>274</c:v>
                </c:pt>
                <c:pt idx="14">
                  <c:v>277</c:v>
                </c:pt>
                <c:pt idx="15">
                  <c:v>280</c:v>
                </c:pt>
                <c:pt idx="16">
                  <c:v>283</c:v>
                </c:pt>
                <c:pt idx="17">
                  <c:v>286</c:v>
                </c:pt>
                <c:pt idx="18">
                  <c:v>291</c:v>
                </c:pt>
                <c:pt idx="19">
                  <c:v>293</c:v>
                </c:pt>
                <c:pt idx="20">
                  <c:v>300</c:v>
                </c:pt>
                <c:pt idx="21">
                  <c:v>301</c:v>
                </c:pt>
                <c:pt idx="22">
                  <c:v>302</c:v>
                </c:pt>
                <c:pt idx="23">
                  <c:v>306</c:v>
                </c:pt>
                <c:pt idx="24">
                  <c:v>313</c:v>
                </c:pt>
                <c:pt idx="25">
                  <c:v>314</c:v>
                </c:pt>
                <c:pt idx="26">
                  <c:v>317</c:v>
                </c:pt>
              </c:numCache>
            </c:numRef>
          </c:val>
          <c:extLst>
            <c:ext xmlns:c16="http://schemas.microsoft.com/office/drawing/2014/chart" uri="{C3380CC4-5D6E-409C-BE32-E72D297353CC}">
              <c16:uniqueId val="{00000001-869B-41BB-A701-04CC14F4F01D}"/>
            </c:ext>
          </c:extLst>
        </c:ser>
        <c:dLbls>
          <c:showLegendKey val="0"/>
          <c:showVal val="0"/>
          <c:showCatName val="0"/>
          <c:showSerName val="0"/>
          <c:showPercent val="0"/>
          <c:showBubbleSize val="0"/>
        </c:dLbls>
        <c:gapWidth val="150"/>
        <c:axId val="783557856"/>
        <c:axId val="783559824"/>
      </c:barChart>
      <c:dateAx>
        <c:axId val="783557856"/>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83559824"/>
        <c:crosses val="autoZero"/>
        <c:auto val="1"/>
        <c:lblOffset val="100"/>
        <c:baseTimeUnit val="days"/>
      </c:dateAx>
      <c:valAx>
        <c:axId val="783559824"/>
        <c:scaling>
          <c:orientation val="minMax"/>
          <c:max val="1400"/>
        </c:scaling>
        <c:delete val="0"/>
        <c:axPos val="l"/>
        <c:majorGridlines>
          <c:spPr>
            <a:ln w="9525" cap="flat" cmpd="sng" algn="ctr">
              <a:solidFill>
                <a:schemeClr val="accent1"/>
              </a:solidFill>
              <a:round/>
            </a:ln>
            <a:effectLst/>
          </c:spPr>
        </c:majorGridlines>
        <c:minorGridlines>
          <c:spPr>
            <a:ln w="9525" cap="flat" cmpd="sng" algn="ctr">
              <a:solidFill>
                <a:schemeClr val="tx1">
                  <a:lumMod val="5000"/>
                  <a:lumOff val="95000"/>
                </a:schemeClr>
              </a:solidFill>
              <a:round/>
            </a:ln>
            <a:effectLst/>
          </c:spPr>
        </c:minorGridlines>
        <c:numFmt formatCode="General" sourceLinked="1"/>
        <c:majorTickMark val="none"/>
        <c:minorTickMark val="none"/>
        <c:tickLblPos val="nextTo"/>
        <c:spPr>
          <a:noFill/>
          <a:ln>
            <a:solidFill>
              <a:schemeClr val="accent1"/>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83557856"/>
        <c:crosses val="autoZero"/>
        <c:crossBetween val="between"/>
      </c:valAx>
      <c:spPr>
        <a:noFill/>
        <a:ln>
          <a:noFill/>
        </a:ln>
        <a:effectLst/>
      </c:spPr>
    </c:plotArea>
    <c:legend>
      <c:legendPos val="b"/>
      <c:layout>
        <c:manualLayout>
          <c:xMode val="edge"/>
          <c:yMode val="edge"/>
          <c:x val="0.13507320300666875"/>
          <c:y val="0.20399153416832999"/>
          <c:w val="0.16682842843518697"/>
          <c:h val="6.6871083905403111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a:t>中国輸入患者確診数（</a:t>
            </a:r>
            <a:r>
              <a:rPr lang="en-US" altLang="ja-JP"/>
              <a:t>Daily</a:t>
            </a:r>
            <a:r>
              <a:rPr lang="ja-JP" altLang="en-US"/>
              <a:t>）</a:t>
            </a:r>
          </a:p>
        </c:rich>
      </c:tx>
      <c:layout>
        <c:manualLayout>
          <c:xMode val="edge"/>
          <c:yMode val="edge"/>
          <c:x val="0.26099300087489063"/>
          <c:y val="5.0925925925925923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7.9247594050743664E-2"/>
          <c:y val="2.2608434107863833E-2"/>
          <c:w val="0.92075241935671881"/>
          <c:h val="0.80458151790086907"/>
        </c:manualLayout>
      </c:layout>
      <c:barChart>
        <c:barDir val="col"/>
        <c:grouping val="clustered"/>
        <c:varyColors val="0"/>
        <c:ser>
          <c:idx val="0"/>
          <c:order val="0"/>
          <c:tx>
            <c:strRef>
              <c:f>香港マカオ台湾の患者・海外輸入症例・無症状病原体保有者!$AX$69</c:f>
              <c:strCache>
                <c:ptCount val="1"/>
                <c:pt idx="0">
                  <c:v>確診</c:v>
                </c:pt>
              </c:strCache>
            </c:strRef>
          </c:tx>
          <c:spPr>
            <a:solidFill>
              <a:schemeClr val="accent1"/>
            </a:solidFill>
            <a:ln>
              <a:noFill/>
            </a:ln>
            <a:effectLst/>
          </c:spPr>
          <c:invertIfNegative val="0"/>
          <c:cat>
            <c:numRef>
              <c:f>香港マカオ台湾の患者・海外輸入症例・無症状病原体保有者!$AW$70:$AW$126</c:f>
              <c:numCache>
                <c:formatCode>m"月"d"日"</c:formatCode>
                <c:ptCount val="57"/>
                <c:pt idx="0">
                  <c:v>43894</c:v>
                </c:pt>
                <c:pt idx="1">
                  <c:v>43895</c:v>
                </c:pt>
                <c:pt idx="2">
                  <c:v>43896</c:v>
                </c:pt>
                <c:pt idx="3">
                  <c:v>43897</c:v>
                </c:pt>
                <c:pt idx="4">
                  <c:v>43898</c:v>
                </c:pt>
                <c:pt idx="5">
                  <c:v>43899</c:v>
                </c:pt>
                <c:pt idx="6">
                  <c:v>43900</c:v>
                </c:pt>
                <c:pt idx="7">
                  <c:v>43901</c:v>
                </c:pt>
                <c:pt idx="8">
                  <c:v>43902</c:v>
                </c:pt>
                <c:pt idx="9">
                  <c:v>43903</c:v>
                </c:pt>
                <c:pt idx="10">
                  <c:v>43904</c:v>
                </c:pt>
                <c:pt idx="11">
                  <c:v>43905</c:v>
                </c:pt>
                <c:pt idx="12">
                  <c:v>43906</c:v>
                </c:pt>
                <c:pt idx="13">
                  <c:v>43907</c:v>
                </c:pt>
                <c:pt idx="14">
                  <c:v>43908</c:v>
                </c:pt>
                <c:pt idx="15">
                  <c:v>43909</c:v>
                </c:pt>
                <c:pt idx="16">
                  <c:v>43910</c:v>
                </c:pt>
                <c:pt idx="17">
                  <c:v>43911</c:v>
                </c:pt>
                <c:pt idx="18">
                  <c:v>43912</c:v>
                </c:pt>
                <c:pt idx="19">
                  <c:v>43913</c:v>
                </c:pt>
                <c:pt idx="20">
                  <c:v>43914</c:v>
                </c:pt>
                <c:pt idx="21">
                  <c:v>43915</c:v>
                </c:pt>
                <c:pt idx="22">
                  <c:v>43916</c:v>
                </c:pt>
                <c:pt idx="23">
                  <c:v>43917</c:v>
                </c:pt>
                <c:pt idx="24">
                  <c:v>43918</c:v>
                </c:pt>
                <c:pt idx="25">
                  <c:v>43919</c:v>
                </c:pt>
                <c:pt idx="26">
                  <c:v>43920</c:v>
                </c:pt>
                <c:pt idx="27">
                  <c:v>43921</c:v>
                </c:pt>
                <c:pt idx="28">
                  <c:v>43922</c:v>
                </c:pt>
                <c:pt idx="29">
                  <c:v>43923</c:v>
                </c:pt>
                <c:pt idx="30">
                  <c:v>43924</c:v>
                </c:pt>
                <c:pt idx="31">
                  <c:v>43925</c:v>
                </c:pt>
                <c:pt idx="32">
                  <c:v>43926</c:v>
                </c:pt>
                <c:pt idx="33">
                  <c:v>43927</c:v>
                </c:pt>
                <c:pt idx="34">
                  <c:v>43928</c:v>
                </c:pt>
                <c:pt idx="35">
                  <c:v>43929</c:v>
                </c:pt>
                <c:pt idx="36">
                  <c:v>43930</c:v>
                </c:pt>
                <c:pt idx="37">
                  <c:v>43931</c:v>
                </c:pt>
                <c:pt idx="38">
                  <c:v>43932</c:v>
                </c:pt>
                <c:pt idx="39">
                  <c:v>43933</c:v>
                </c:pt>
                <c:pt idx="40">
                  <c:v>43934</c:v>
                </c:pt>
                <c:pt idx="41">
                  <c:v>43935</c:v>
                </c:pt>
                <c:pt idx="42">
                  <c:v>43936</c:v>
                </c:pt>
                <c:pt idx="43">
                  <c:v>43937</c:v>
                </c:pt>
                <c:pt idx="44">
                  <c:v>43938</c:v>
                </c:pt>
                <c:pt idx="45">
                  <c:v>43939</c:v>
                </c:pt>
                <c:pt idx="46">
                  <c:v>43940</c:v>
                </c:pt>
                <c:pt idx="47">
                  <c:v>43941</c:v>
                </c:pt>
                <c:pt idx="48">
                  <c:v>43942</c:v>
                </c:pt>
                <c:pt idx="49">
                  <c:v>43943</c:v>
                </c:pt>
                <c:pt idx="50">
                  <c:v>43944</c:v>
                </c:pt>
                <c:pt idx="51">
                  <c:v>43945</c:v>
                </c:pt>
                <c:pt idx="52">
                  <c:v>43946</c:v>
                </c:pt>
                <c:pt idx="53">
                  <c:v>43947</c:v>
                </c:pt>
                <c:pt idx="54">
                  <c:v>43948</c:v>
                </c:pt>
              </c:numCache>
            </c:numRef>
          </c:cat>
          <c:val>
            <c:numRef>
              <c:f>香港マカオ台湾の患者・海外輸入症例・無症状病原体保有者!$AX$70:$AX$126</c:f>
              <c:numCache>
                <c:formatCode>General</c:formatCode>
                <c:ptCount val="57"/>
                <c:pt idx="0">
                  <c:v>2</c:v>
                </c:pt>
                <c:pt idx="1">
                  <c:v>16</c:v>
                </c:pt>
                <c:pt idx="2">
                  <c:v>24</c:v>
                </c:pt>
                <c:pt idx="3">
                  <c:v>3</c:v>
                </c:pt>
                <c:pt idx="4">
                  <c:v>4</c:v>
                </c:pt>
                <c:pt idx="5">
                  <c:v>2</c:v>
                </c:pt>
                <c:pt idx="6">
                  <c:v>10</c:v>
                </c:pt>
                <c:pt idx="7">
                  <c:v>6</c:v>
                </c:pt>
                <c:pt idx="8">
                  <c:v>3</c:v>
                </c:pt>
                <c:pt idx="9">
                  <c:v>7</c:v>
                </c:pt>
                <c:pt idx="10">
                  <c:v>16</c:v>
                </c:pt>
                <c:pt idx="11">
                  <c:v>12</c:v>
                </c:pt>
                <c:pt idx="12">
                  <c:v>20</c:v>
                </c:pt>
                <c:pt idx="13">
                  <c:v>12</c:v>
                </c:pt>
                <c:pt idx="14">
                  <c:v>34</c:v>
                </c:pt>
                <c:pt idx="15">
                  <c:v>39</c:v>
                </c:pt>
                <c:pt idx="16">
                  <c:v>41</c:v>
                </c:pt>
                <c:pt idx="17">
                  <c:v>45</c:v>
                </c:pt>
                <c:pt idx="18">
                  <c:v>39</c:v>
                </c:pt>
                <c:pt idx="19">
                  <c:v>74</c:v>
                </c:pt>
                <c:pt idx="20">
                  <c:v>47</c:v>
                </c:pt>
                <c:pt idx="21">
                  <c:v>67</c:v>
                </c:pt>
                <c:pt idx="22">
                  <c:v>54</c:v>
                </c:pt>
                <c:pt idx="23">
                  <c:v>54</c:v>
                </c:pt>
                <c:pt idx="24">
                  <c:v>44</c:v>
                </c:pt>
                <c:pt idx="25">
                  <c:v>30</c:v>
                </c:pt>
                <c:pt idx="26">
                  <c:v>48</c:v>
                </c:pt>
                <c:pt idx="27">
                  <c:v>35</c:v>
                </c:pt>
                <c:pt idx="28">
                  <c:v>35</c:v>
                </c:pt>
                <c:pt idx="29">
                  <c:v>29</c:v>
                </c:pt>
                <c:pt idx="30">
                  <c:v>18</c:v>
                </c:pt>
                <c:pt idx="31">
                  <c:v>25</c:v>
                </c:pt>
                <c:pt idx="32">
                  <c:v>38</c:v>
                </c:pt>
                <c:pt idx="33">
                  <c:v>32</c:v>
                </c:pt>
                <c:pt idx="34">
                  <c:v>59</c:v>
                </c:pt>
                <c:pt idx="35">
                  <c:v>61</c:v>
                </c:pt>
                <c:pt idx="36">
                  <c:v>38</c:v>
                </c:pt>
                <c:pt idx="37">
                  <c:v>42</c:v>
                </c:pt>
                <c:pt idx="38">
                  <c:v>97</c:v>
                </c:pt>
                <c:pt idx="39">
                  <c:v>98</c:v>
                </c:pt>
                <c:pt idx="40">
                  <c:v>86</c:v>
                </c:pt>
                <c:pt idx="41">
                  <c:v>36</c:v>
                </c:pt>
                <c:pt idx="42">
                  <c:v>34</c:v>
                </c:pt>
                <c:pt idx="43">
                  <c:v>15</c:v>
                </c:pt>
                <c:pt idx="44">
                  <c:v>17</c:v>
                </c:pt>
                <c:pt idx="45">
                  <c:v>9</c:v>
                </c:pt>
                <c:pt idx="46">
                  <c:v>8</c:v>
                </c:pt>
                <c:pt idx="47">
                  <c:v>4</c:v>
                </c:pt>
                <c:pt idx="48">
                  <c:v>23</c:v>
                </c:pt>
                <c:pt idx="49">
                  <c:v>6</c:v>
                </c:pt>
                <c:pt idx="50">
                  <c:v>2</c:v>
                </c:pt>
                <c:pt idx="51">
                  <c:v>11</c:v>
                </c:pt>
                <c:pt idx="52">
                  <c:v>5</c:v>
                </c:pt>
                <c:pt idx="53">
                  <c:v>2</c:v>
                </c:pt>
                <c:pt idx="54">
                  <c:v>3</c:v>
                </c:pt>
              </c:numCache>
            </c:numRef>
          </c:val>
          <c:extLst>
            <c:ext xmlns:c16="http://schemas.microsoft.com/office/drawing/2014/chart" uri="{C3380CC4-5D6E-409C-BE32-E72D297353CC}">
              <c16:uniqueId val="{00000000-1439-4234-A47B-FA2E99780E52}"/>
            </c:ext>
          </c:extLst>
        </c:ser>
        <c:dLbls>
          <c:showLegendKey val="0"/>
          <c:showVal val="0"/>
          <c:showCatName val="0"/>
          <c:showSerName val="0"/>
          <c:showPercent val="0"/>
          <c:showBubbleSize val="0"/>
        </c:dLbls>
        <c:gapWidth val="150"/>
        <c:axId val="578652512"/>
        <c:axId val="578648248"/>
      </c:barChart>
      <c:dateAx>
        <c:axId val="578652512"/>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78648248"/>
        <c:crosses val="autoZero"/>
        <c:auto val="1"/>
        <c:lblOffset val="100"/>
        <c:baseTimeUnit val="days"/>
      </c:dateAx>
      <c:valAx>
        <c:axId val="57864824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78652512"/>
        <c:crosses val="autoZero"/>
        <c:crossBetween val="between"/>
      </c:valAx>
      <c:spPr>
        <a:noFill/>
        <a:ln>
          <a:solidFill>
            <a:schemeClr val="accent1"/>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a:t>輸入患者数</a:t>
            </a:r>
            <a:r>
              <a:rPr lang="ja-JP" altLang="ja-JP" sz="1400" b="0" i="0" u="none" strike="noStrike" baseline="0">
                <a:effectLst/>
              </a:rPr>
              <a:t>累計</a:t>
            </a:r>
            <a:r>
              <a:rPr lang="ja-JP" altLang="en-US"/>
              <a:t>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barChart>
        <c:barDir val="col"/>
        <c:grouping val="clustered"/>
        <c:varyColors val="0"/>
        <c:ser>
          <c:idx val="0"/>
          <c:order val="0"/>
          <c:tx>
            <c:strRef>
              <c:f>香港マカオ台湾の患者・海外輸入症例・無症状病原体保有者!$AZ$69</c:f>
              <c:strCache>
                <c:ptCount val="1"/>
                <c:pt idx="0">
                  <c:v>累計</c:v>
                </c:pt>
              </c:strCache>
            </c:strRef>
          </c:tx>
          <c:spPr>
            <a:solidFill>
              <a:schemeClr val="accent1"/>
            </a:solidFill>
            <a:ln>
              <a:noFill/>
            </a:ln>
            <a:effectLst/>
          </c:spPr>
          <c:invertIfNegative val="0"/>
          <c:cat>
            <c:numRef>
              <c:f>香港マカオ台湾の患者・海外輸入症例・無症状病原体保有者!$AY$70:$AY$126</c:f>
              <c:numCache>
                <c:formatCode>m"月"d"日"</c:formatCode>
                <c:ptCount val="57"/>
                <c:pt idx="0">
                  <c:v>43894</c:v>
                </c:pt>
                <c:pt idx="1">
                  <c:v>43895</c:v>
                </c:pt>
                <c:pt idx="2">
                  <c:v>43896</c:v>
                </c:pt>
                <c:pt idx="3">
                  <c:v>43897</c:v>
                </c:pt>
                <c:pt idx="4">
                  <c:v>43898</c:v>
                </c:pt>
                <c:pt idx="5">
                  <c:v>43899</c:v>
                </c:pt>
                <c:pt idx="6">
                  <c:v>43900</c:v>
                </c:pt>
                <c:pt idx="7">
                  <c:v>43901</c:v>
                </c:pt>
                <c:pt idx="8">
                  <c:v>43902</c:v>
                </c:pt>
                <c:pt idx="9">
                  <c:v>43903</c:v>
                </c:pt>
                <c:pt idx="10">
                  <c:v>43904</c:v>
                </c:pt>
                <c:pt idx="11">
                  <c:v>43905</c:v>
                </c:pt>
                <c:pt idx="12">
                  <c:v>43906</c:v>
                </c:pt>
                <c:pt idx="13">
                  <c:v>43907</c:v>
                </c:pt>
                <c:pt idx="14">
                  <c:v>43908</c:v>
                </c:pt>
                <c:pt idx="15">
                  <c:v>43909</c:v>
                </c:pt>
                <c:pt idx="16">
                  <c:v>43910</c:v>
                </c:pt>
                <c:pt idx="17">
                  <c:v>43911</c:v>
                </c:pt>
                <c:pt idx="18">
                  <c:v>43912</c:v>
                </c:pt>
                <c:pt idx="19">
                  <c:v>43913</c:v>
                </c:pt>
                <c:pt idx="20">
                  <c:v>43914</c:v>
                </c:pt>
                <c:pt idx="21">
                  <c:v>43915</c:v>
                </c:pt>
                <c:pt idx="22">
                  <c:v>43916</c:v>
                </c:pt>
                <c:pt idx="23">
                  <c:v>43917</c:v>
                </c:pt>
                <c:pt idx="24">
                  <c:v>43918</c:v>
                </c:pt>
                <c:pt idx="25">
                  <c:v>43919</c:v>
                </c:pt>
                <c:pt idx="26">
                  <c:v>43920</c:v>
                </c:pt>
                <c:pt idx="27">
                  <c:v>43921</c:v>
                </c:pt>
                <c:pt idx="28">
                  <c:v>43922</c:v>
                </c:pt>
                <c:pt idx="29">
                  <c:v>43923</c:v>
                </c:pt>
                <c:pt idx="30">
                  <c:v>43924</c:v>
                </c:pt>
                <c:pt idx="31">
                  <c:v>43925</c:v>
                </c:pt>
                <c:pt idx="32">
                  <c:v>43926</c:v>
                </c:pt>
                <c:pt idx="33">
                  <c:v>43927</c:v>
                </c:pt>
                <c:pt idx="34">
                  <c:v>43928</c:v>
                </c:pt>
                <c:pt idx="35">
                  <c:v>43929</c:v>
                </c:pt>
                <c:pt idx="36">
                  <c:v>43930</c:v>
                </c:pt>
                <c:pt idx="37">
                  <c:v>43931</c:v>
                </c:pt>
                <c:pt idx="38">
                  <c:v>43932</c:v>
                </c:pt>
                <c:pt idx="39">
                  <c:v>43933</c:v>
                </c:pt>
                <c:pt idx="40">
                  <c:v>43934</c:v>
                </c:pt>
                <c:pt idx="41">
                  <c:v>43935</c:v>
                </c:pt>
                <c:pt idx="42">
                  <c:v>43936</c:v>
                </c:pt>
                <c:pt idx="43">
                  <c:v>43937</c:v>
                </c:pt>
                <c:pt idx="44">
                  <c:v>43938</c:v>
                </c:pt>
                <c:pt idx="45">
                  <c:v>43939</c:v>
                </c:pt>
                <c:pt idx="46">
                  <c:v>43940</c:v>
                </c:pt>
                <c:pt idx="47">
                  <c:v>43941</c:v>
                </c:pt>
                <c:pt idx="48">
                  <c:v>43942</c:v>
                </c:pt>
                <c:pt idx="49">
                  <c:v>43943</c:v>
                </c:pt>
                <c:pt idx="50">
                  <c:v>43944</c:v>
                </c:pt>
                <c:pt idx="51">
                  <c:v>43945</c:v>
                </c:pt>
                <c:pt idx="52">
                  <c:v>43946</c:v>
                </c:pt>
                <c:pt idx="53">
                  <c:v>43947</c:v>
                </c:pt>
                <c:pt idx="54">
                  <c:v>43948</c:v>
                </c:pt>
              </c:numCache>
            </c:numRef>
          </c:cat>
          <c:val>
            <c:numRef>
              <c:f>香港マカオ台湾の患者・海外輸入症例・無症状病原体保有者!$AZ$70:$AZ$126</c:f>
              <c:numCache>
                <c:formatCode>General</c:formatCode>
                <c:ptCount val="57"/>
                <c:pt idx="0">
                  <c:v>20</c:v>
                </c:pt>
                <c:pt idx="1">
                  <c:v>36</c:v>
                </c:pt>
                <c:pt idx="2">
                  <c:v>60</c:v>
                </c:pt>
                <c:pt idx="3">
                  <c:v>63</c:v>
                </c:pt>
                <c:pt idx="4">
                  <c:v>67</c:v>
                </c:pt>
                <c:pt idx="5">
                  <c:v>69</c:v>
                </c:pt>
                <c:pt idx="6">
                  <c:v>79</c:v>
                </c:pt>
                <c:pt idx="7">
                  <c:v>85</c:v>
                </c:pt>
                <c:pt idx="8">
                  <c:v>88</c:v>
                </c:pt>
                <c:pt idx="9">
                  <c:v>95</c:v>
                </c:pt>
                <c:pt idx="10">
                  <c:v>111</c:v>
                </c:pt>
                <c:pt idx="11">
                  <c:v>123</c:v>
                </c:pt>
                <c:pt idx="12">
                  <c:v>143</c:v>
                </c:pt>
                <c:pt idx="13">
                  <c:v>155</c:v>
                </c:pt>
                <c:pt idx="14">
                  <c:v>189</c:v>
                </c:pt>
                <c:pt idx="15">
                  <c:v>228</c:v>
                </c:pt>
                <c:pt idx="16">
                  <c:v>269</c:v>
                </c:pt>
                <c:pt idx="17">
                  <c:v>314</c:v>
                </c:pt>
                <c:pt idx="18">
                  <c:v>353</c:v>
                </c:pt>
                <c:pt idx="19">
                  <c:v>427</c:v>
                </c:pt>
                <c:pt idx="20">
                  <c:v>474</c:v>
                </c:pt>
                <c:pt idx="21">
                  <c:v>541</c:v>
                </c:pt>
                <c:pt idx="22">
                  <c:v>595</c:v>
                </c:pt>
                <c:pt idx="23">
                  <c:v>649</c:v>
                </c:pt>
                <c:pt idx="24">
                  <c:v>693</c:v>
                </c:pt>
                <c:pt idx="25">
                  <c:v>723</c:v>
                </c:pt>
                <c:pt idx="26">
                  <c:v>771</c:v>
                </c:pt>
                <c:pt idx="27">
                  <c:v>806</c:v>
                </c:pt>
                <c:pt idx="28">
                  <c:v>841</c:v>
                </c:pt>
                <c:pt idx="29">
                  <c:v>870</c:v>
                </c:pt>
                <c:pt idx="30">
                  <c:v>888</c:v>
                </c:pt>
                <c:pt idx="31">
                  <c:v>913</c:v>
                </c:pt>
                <c:pt idx="32">
                  <c:v>951</c:v>
                </c:pt>
                <c:pt idx="33">
                  <c:v>983</c:v>
                </c:pt>
                <c:pt idx="34">
                  <c:v>1042</c:v>
                </c:pt>
                <c:pt idx="35">
                  <c:v>1103</c:v>
                </c:pt>
                <c:pt idx="36">
                  <c:v>1141</c:v>
                </c:pt>
                <c:pt idx="37">
                  <c:v>1183</c:v>
                </c:pt>
                <c:pt idx="38">
                  <c:v>1280</c:v>
                </c:pt>
                <c:pt idx="39">
                  <c:v>1378</c:v>
                </c:pt>
                <c:pt idx="40">
                  <c:v>1464</c:v>
                </c:pt>
                <c:pt idx="41">
                  <c:v>1500</c:v>
                </c:pt>
                <c:pt idx="42">
                  <c:v>1534</c:v>
                </c:pt>
                <c:pt idx="43">
                  <c:v>1549</c:v>
                </c:pt>
                <c:pt idx="44">
                  <c:v>1566</c:v>
                </c:pt>
                <c:pt idx="45">
                  <c:v>1575</c:v>
                </c:pt>
                <c:pt idx="46">
                  <c:v>1583</c:v>
                </c:pt>
                <c:pt idx="47">
                  <c:v>1587</c:v>
                </c:pt>
                <c:pt idx="48">
                  <c:v>1610</c:v>
                </c:pt>
                <c:pt idx="49">
                  <c:v>1616</c:v>
                </c:pt>
                <c:pt idx="50">
                  <c:v>1618</c:v>
                </c:pt>
                <c:pt idx="51">
                  <c:v>1629</c:v>
                </c:pt>
                <c:pt idx="52">
                  <c:v>1634</c:v>
                </c:pt>
                <c:pt idx="53">
                  <c:v>1636</c:v>
                </c:pt>
                <c:pt idx="54">
                  <c:v>1639</c:v>
                </c:pt>
              </c:numCache>
            </c:numRef>
          </c:val>
          <c:extLst>
            <c:ext xmlns:c16="http://schemas.microsoft.com/office/drawing/2014/chart" uri="{C3380CC4-5D6E-409C-BE32-E72D297353CC}">
              <c16:uniqueId val="{00000000-C59C-4E46-A54C-3FD1400AD1BA}"/>
            </c:ext>
          </c:extLst>
        </c:ser>
        <c:dLbls>
          <c:showLegendKey val="0"/>
          <c:showVal val="0"/>
          <c:showCatName val="0"/>
          <c:showSerName val="0"/>
          <c:showPercent val="0"/>
          <c:showBubbleSize val="0"/>
        </c:dLbls>
        <c:gapWidth val="150"/>
        <c:axId val="783564416"/>
        <c:axId val="783567040"/>
      </c:barChart>
      <c:dateAx>
        <c:axId val="783564416"/>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83567040"/>
        <c:crosses val="autoZero"/>
        <c:auto val="1"/>
        <c:lblOffset val="100"/>
        <c:baseTimeUnit val="days"/>
      </c:dateAx>
      <c:valAx>
        <c:axId val="78356704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83564416"/>
        <c:crosses val="autoZero"/>
        <c:crossBetween val="between"/>
      </c:valAx>
      <c:spPr>
        <a:noFill/>
        <a:ln>
          <a:solidFill>
            <a:schemeClr val="accent1"/>
          </a:solid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a:t>マカオ感染者推移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6993875765529305E-2"/>
          <c:y val="2.5428331875182269E-2"/>
          <c:w val="0.87186001749781272"/>
          <c:h val="0.80714077936041939"/>
        </c:manualLayout>
      </c:layout>
      <c:lineChart>
        <c:grouping val="standard"/>
        <c:varyColors val="0"/>
        <c:ser>
          <c:idx val="0"/>
          <c:order val="0"/>
          <c:tx>
            <c:strRef>
              <c:f>香港マカオ台湾の患者・海外輸入症例・無症状病原体保有者!$BL$28</c:f>
              <c:strCache>
                <c:ptCount val="1"/>
                <c:pt idx="0">
                  <c:v>感染者数</c:v>
                </c:pt>
              </c:strCache>
            </c:strRef>
          </c:tx>
          <c:spPr>
            <a:ln w="28575" cap="rnd">
              <a:solidFill>
                <a:schemeClr val="accent1"/>
              </a:solidFill>
              <a:round/>
            </a:ln>
            <a:effectLst/>
          </c:spPr>
          <c:marker>
            <c:symbol val="none"/>
          </c:marker>
          <c:cat>
            <c:numRef>
              <c:f>香港マカオ台湾の患者・海外輸入症例・無症状病原体保有者!$BK$29:$BK$126</c:f>
              <c:numCache>
                <c:formatCode>m"月"d"日"</c:formatCode>
                <c:ptCount val="98"/>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numCache>
            </c:numRef>
          </c:cat>
          <c:val>
            <c:numRef>
              <c:f>香港マカオ台湾の患者・海外輸入症例・無症状病原体保有者!$BL$29:$BL$126</c:f>
              <c:numCache>
                <c:formatCode>General</c:formatCode>
                <c:ptCount val="98"/>
                <c:pt idx="0">
                  <c:v>0</c:v>
                </c:pt>
                <c:pt idx="1">
                  <c:v>2</c:v>
                </c:pt>
                <c:pt idx="2">
                  <c:v>2</c:v>
                </c:pt>
                <c:pt idx="3">
                  <c:v>5</c:v>
                </c:pt>
                <c:pt idx="4">
                  <c:v>7</c:v>
                </c:pt>
                <c:pt idx="5">
                  <c:v>7</c:v>
                </c:pt>
                <c:pt idx="6">
                  <c:v>7</c:v>
                </c:pt>
                <c:pt idx="7">
                  <c:v>7</c:v>
                </c:pt>
                <c:pt idx="8">
                  <c:v>7</c:v>
                </c:pt>
                <c:pt idx="9">
                  <c:v>7</c:v>
                </c:pt>
                <c:pt idx="10">
                  <c:v>8</c:v>
                </c:pt>
                <c:pt idx="11">
                  <c:v>8</c:v>
                </c:pt>
                <c:pt idx="12">
                  <c:v>10</c:v>
                </c:pt>
                <c:pt idx="13">
                  <c:v>10</c:v>
                </c:pt>
                <c:pt idx="14">
                  <c:v>10</c:v>
                </c:pt>
                <c:pt idx="15">
                  <c:v>10</c:v>
                </c:pt>
                <c:pt idx="16">
                  <c:v>10</c:v>
                </c:pt>
                <c:pt idx="17">
                  <c:v>10</c:v>
                </c:pt>
                <c:pt idx="18">
                  <c:v>10</c:v>
                </c:pt>
                <c:pt idx="19">
                  <c:v>10</c:v>
                </c:pt>
                <c:pt idx="20">
                  <c:v>10</c:v>
                </c:pt>
                <c:pt idx="21">
                  <c:v>10</c:v>
                </c:pt>
                <c:pt idx="22">
                  <c:v>10</c:v>
                </c:pt>
                <c:pt idx="23">
                  <c:v>10</c:v>
                </c:pt>
                <c:pt idx="24">
                  <c:v>10</c:v>
                </c:pt>
                <c:pt idx="25">
                  <c:v>10</c:v>
                </c:pt>
                <c:pt idx="26">
                  <c:v>10</c:v>
                </c:pt>
                <c:pt idx="27">
                  <c:v>10</c:v>
                </c:pt>
                <c:pt idx="28">
                  <c:v>10</c:v>
                </c:pt>
                <c:pt idx="29">
                  <c:v>10</c:v>
                </c:pt>
                <c:pt idx="30">
                  <c:v>10</c:v>
                </c:pt>
                <c:pt idx="31">
                  <c:v>10</c:v>
                </c:pt>
                <c:pt idx="32">
                  <c:v>10</c:v>
                </c:pt>
                <c:pt idx="33">
                  <c:v>10</c:v>
                </c:pt>
                <c:pt idx="34">
                  <c:v>10</c:v>
                </c:pt>
                <c:pt idx="35">
                  <c:v>10</c:v>
                </c:pt>
                <c:pt idx="36">
                  <c:v>10</c:v>
                </c:pt>
                <c:pt idx="37">
                  <c:v>10</c:v>
                </c:pt>
                <c:pt idx="38">
                  <c:v>10</c:v>
                </c:pt>
                <c:pt idx="39">
                  <c:v>10</c:v>
                </c:pt>
                <c:pt idx="40">
                  <c:v>10</c:v>
                </c:pt>
                <c:pt idx="41">
                  <c:v>10</c:v>
                </c:pt>
                <c:pt idx="42">
                  <c:v>10</c:v>
                </c:pt>
                <c:pt idx="43">
                  <c:v>10</c:v>
                </c:pt>
                <c:pt idx="44">
                  <c:v>10</c:v>
                </c:pt>
                <c:pt idx="45">
                  <c:v>10</c:v>
                </c:pt>
                <c:pt idx="46">
                  <c:v>10</c:v>
                </c:pt>
                <c:pt idx="47">
                  <c:v>10</c:v>
                </c:pt>
                <c:pt idx="48">
                  <c:v>10</c:v>
                </c:pt>
                <c:pt idx="49">
                  <c:v>10</c:v>
                </c:pt>
                <c:pt idx="50">
                  <c:v>10</c:v>
                </c:pt>
                <c:pt idx="51">
                  <c:v>10</c:v>
                </c:pt>
                <c:pt idx="52">
                  <c:v>10</c:v>
                </c:pt>
                <c:pt idx="53">
                  <c:v>11</c:v>
                </c:pt>
                <c:pt idx="54">
                  <c:v>13</c:v>
                </c:pt>
                <c:pt idx="55">
                  <c:v>15</c:v>
                </c:pt>
                <c:pt idx="56">
                  <c:v>17</c:v>
                </c:pt>
                <c:pt idx="57">
                  <c:v>17</c:v>
                </c:pt>
                <c:pt idx="58">
                  <c:v>18</c:v>
                </c:pt>
                <c:pt idx="59">
                  <c:v>21</c:v>
                </c:pt>
                <c:pt idx="60">
                  <c:v>25</c:v>
                </c:pt>
                <c:pt idx="61">
                  <c:v>26</c:v>
                </c:pt>
                <c:pt idx="62">
                  <c:v>30</c:v>
                </c:pt>
                <c:pt idx="63">
                  <c:v>33</c:v>
                </c:pt>
                <c:pt idx="64">
                  <c:v>34</c:v>
                </c:pt>
                <c:pt idx="65">
                  <c:v>37</c:v>
                </c:pt>
                <c:pt idx="66">
                  <c:v>38</c:v>
                </c:pt>
                <c:pt idx="67">
                  <c:v>39</c:v>
                </c:pt>
                <c:pt idx="68">
                  <c:v>41</c:v>
                </c:pt>
                <c:pt idx="69">
                  <c:v>41</c:v>
                </c:pt>
                <c:pt idx="70">
                  <c:v>41</c:v>
                </c:pt>
                <c:pt idx="71">
                  <c:v>43</c:v>
                </c:pt>
                <c:pt idx="72">
                  <c:v>44</c:v>
                </c:pt>
                <c:pt idx="73">
                  <c:v>44</c:v>
                </c:pt>
                <c:pt idx="74">
                  <c:v>44</c:v>
                </c:pt>
                <c:pt idx="75">
                  <c:v>44</c:v>
                </c:pt>
                <c:pt idx="76">
                  <c:v>45</c:v>
                </c:pt>
                <c:pt idx="77">
                  <c:v>45</c:v>
                </c:pt>
                <c:pt idx="78">
                  <c:v>45</c:v>
                </c:pt>
                <c:pt idx="79">
                  <c:v>45</c:v>
                </c:pt>
                <c:pt idx="80">
                  <c:v>45</c:v>
                </c:pt>
                <c:pt idx="81">
                  <c:v>45</c:v>
                </c:pt>
                <c:pt idx="82">
                  <c:v>45</c:v>
                </c:pt>
                <c:pt idx="83">
                  <c:v>45</c:v>
                </c:pt>
                <c:pt idx="84">
                  <c:v>45</c:v>
                </c:pt>
                <c:pt idx="85">
                  <c:v>45</c:v>
                </c:pt>
                <c:pt idx="86">
                  <c:v>45</c:v>
                </c:pt>
                <c:pt idx="87">
                  <c:v>45</c:v>
                </c:pt>
                <c:pt idx="88">
                  <c:v>45</c:v>
                </c:pt>
                <c:pt idx="89">
                  <c:v>45</c:v>
                </c:pt>
                <c:pt idx="90">
                  <c:v>45</c:v>
                </c:pt>
                <c:pt idx="91">
                  <c:v>45</c:v>
                </c:pt>
                <c:pt idx="92">
                  <c:v>45</c:v>
                </c:pt>
                <c:pt idx="93">
                  <c:v>45</c:v>
                </c:pt>
                <c:pt idx="94">
                  <c:v>45</c:v>
                </c:pt>
                <c:pt idx="95">
                  <c:v>45</c:v>
                </c:pt>
              </c:numCache>
            </c:numRef>
          </c:val>
          <c:smooth val="0"/>
          <c:extLst>
            <c:ext xmlns:c16="http://schemas.microsoft.com/office/drawing/2014/chart" uri="{C3380CC4-5D6E-409C-BE32-E72D297353CC}">
              <c16:uniqueId val="{00000000-4D2B-4E4B-971B-EFB8283698E3}"/>
            </c:ext>
          </c:extLst>
        </c:ser>
        <c:ser>
          <c:idx val="1"/>
          <c:order val="1"/>
          <c:tx>
            <c:strRef>
              <c:f>香港マカオ台湾の患者・海外輸入症例・無症状病原体保有者!$BM$28</c:f>
              <c:strCache>
                <c:ptCount val="1"/>
                <c:pt idx="0">
                  <c:v>治癒退院</c:v>
                </c:pt>
              </c:strCache>
            </c:strRef>
          </c:tx>
          <c:spPr>
            <a:ln w="28575" cap="rnd">
              <a:solidFill>
                <a:schemeClr val="accent2"/>
              </a:solidFill>
              <a:round/>
            </a:ln>
            <a:effectLst/>
          </c:spPr>
          <c:marker>
            <c:symbol val="none"/>
          </c:marker>
          <c:cat>
            <c:numRef>
              <c:f>香港マカオ台湾の患者・海外輸入症例・無症状病原体保有者!$BK$29:$BK$126</c:f>
              <c:numCache>
                <c:formatCode>m"月"d"日"</c:formatCode>
                <c:ptCount val="98"/>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numCache>
            </c:numRef>
          </c:cat>
          <c:val>
            <c:numRef>
              <c:f>香港マカオ台湾の患者・海外輸入症例・無症状病原体保有者!$BM$29:$BM$126</c:f>
              <c:numCache>
                <c:formatCode>General</c:formatCode>
                <c:ptCount val="9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1</c:v>
                </c:pt>
                <c:pt idx="15">
                  <c:v>1</c:v>
                </c:pt>
                <c:pt idx="16">
                  <c:v>1</c:v>
                </c:pt>
                <c:pt idx="17">
                  <c:v>1</c:v>
                </c:pt>
                <c:pt idx="18">
                  <c:v>1</c:v>
                </c:pt>
                <c:pt idx="19">
                  <c:v>1</c:v>
                </c:pt>
                <c:pt idx="20">
                  <c:v>3</c:v>
                </c:pt>
                <c:pt idx="21">
                  <c:v>3</c:v>
                </c:pt>
                <c:pt idx="22">
                  <c:v>3</c:v>
                </c:pt>
                <c:pt idx="23">
                  <c:v>3</c:v>
                </c:pt>
                <c:pt idx="24">
                  <c:v>5</c:v>
                </c:pt>
                <c:pt idx="25">
                  <c:v>5</c:v>
                </c:pt>
                <c:pt idx="26">
                  <c:v>5</c:v>
                </c:pt>
                <c:pt idx="27">
                  <c:v>6</c:v>
                </c:pt>
                <c:pt idx="28">
                  <c:v>6</c:v>
                </c:pt>
                <c:pt idx="29">
                  <c:v>6</c:v>
                </c:pt>
                <c:pt idx="30">
                  <c:v>6</c:v>
                </c:pt>
                <c:pt idx="31">
                  <c:v>6</c:v>
                </c:pt>
                <c:pt idx="32">
                  <c:v>6</c:v>
                </c:pt>
                <c:pt idx="33">
                  <c:v>7</c:v>
                </c:pt>
                <c:pt idx="34">
                  <c:v>7</c:v>
                </c:pt>
                <c:pt idx="35">
                  <c:v>7</c:v>
                </c:pt>
                <c:pt idx="36">
                  <c:v>8</c:v>
                </c:pt>
                <c:pt idx="37">
                  <c:v>8</c:v>
                </c:pt>
                <c:pt idx="38">
                  <c:v>8</c:v>
                </c:pt>
                <c:pt idx="39">
                  <c:v>8</c:v>
                </c:pt>
                <c:pt idx="40">
                  <c:v>9</c:v>
                </c:pt>
                <c:pt idx="41">
                  <c:v>9</c:v>
                </c:pt>
                <c:pt idx="42">
                  <c:v>9</c:v>
                </c:pt>
                <c:pt idx="43">
                  <c:v>10</c:v>
                </c:pt>
                <c:pt idx="44">
                  <c:v>10</c:v>
                </c:pt>
                <c:pt idx="45">
                  <c:v>10</c:v>
                </c:pt>
                <c:pt idx="46">
                  <c:v>10</c:v>
                </c:pt>
                <c:pt idx="47">
                  <c:v>10</c:v>
                </c:pt>
                <c:pt idx="48">
                  <c:v>10</c:v>
                </c:pt>
                <c:pt idx="49">
                  <c:v>10</c:v>
                </c:pt>
                <c:pt idx="50">
                  <c:v>10</c:v>
                </c:pt>
                <c:pt idx="51">
                  <c:v>10</c:v>
                </c:pt>
                <c:pt idx="52">
                  <c:v>10</c:v>
                </c:pt>
                <c:pt idx="53">
                  <c:v>10</c:v>
                </c:pt>
                <c:pt idx="54">
                  <c:v>10</c:v>
                </c:pt>
                <c:pt idx="55">
                  <c:v>10</c:v>
                </c:pt>
                <c:pt idx="56">
                  <c:v>10</c:v>
                </c:pt>
                <c:pt idx="57">
                  <c:v>10</c:v>
                </c:pt>
                <c:pt idx="58">
                  <c:v>10</c:v>
                </c:pt>
                <c:pt idx="59">
                  <c:v>10</c:v>
                </c:pt>
                <c:pt idx="60">
                  <c:v>10</c:v>
                </c:pt>
                <c:pt idx="61">
                  <c:v>10</c:v>
                </c:pt>
                <c:pt idx="62">
                  <c:v>10</c:v>
                </c:pt>
                <c:pt idx="63">
                  <c:v>10</c:v>
                </c:pt>
                <c:pt idx="64">
                  <c:v>10</c:v>
                </c:pt>
                <c:pt idx="65">
                  <c:v>10</c:v>
                </c:pt>
                <c:pt idx="66">
                  <c:v>10</c:v>
                </c:pt>
                <c:pt idx="67">
                  <c:v>10</c:v>
                </c:pt>
                <c:pt idx="68">
                  <c:v>10</c:v>
                </c:pt>
                <c:pt idx="69">
                  <c:v>10</c:v>
                </c:pt>
                <c:pt idx="70">
                  <c:v>10</c:v>
                </c:pt>
                <c:pt idx="71">
                  <c:v>10</c:v>
                </c:pt>
                <c:pt idx="72">
                  <c:v>10</c:v>
                </c:pt>
                <c:pt idx="73">
                  <c:v>10</c:v>
                </c:pt>
                <c:pt idx="74">
                  <c:v>10</c:v>
                </c:pt>
                <c:pt idx="75">
                  <c:v>10</c:v>
                </c:pt>
                <c:pt idx="76">
                  <c:v>10</c:v>
                </c:pt>
                <c:pt idx="77">
                  <c:v>10</c:v>
                </c:pt>
                <c:pt idx="78">
                  <c:v>10</c:v>
                </c:pt>
                <c:pt idx="79">
                  <c:v>10</c:v>
                </c:pt>
                <c:pt idx="80">
                  <c:v>13</c:v>
                </c:pt>
                <c:pt idx="81">
                  <c:v>13</c:v>
                </c:pt>
                <c:pt idx="82">
                  <c:v>15</c:v>
                </c:pt>
                <c:pt idx="83">
                  <c:v>16</c:v>
                </c:pt>
                <c:pt idx="84">
                  <c:v>16</c:v>
                </c:pt>
                <c:pt idx="85">
                  <c:v>17</c:v>
                </c:pt>
                <c:pt idx="86">
                  <c:v>17</c:v>
                </c:pt>
                <c:pt idx="87">
                  <c:v>20</c:v>
                </c:pt>
                <c:pt idx="88">
                  <c:v>22</c:v>
                </c:pt>
                <c:pt idx="89">
                  <c:v>24</c:v>
                </c:pt>
                <c:pt idx="90">
                  <c:v>26</c:v>
                </c:pt>
                <c:pt idx="91">
                  <c:v>27</c:v>
                </c:pt>
                <c:pt idx="92">
                  <c:v>27</c:v>
                </c:pt>
                <c:pt idx="93">
                  <c:v>28</c:v>
                </c:pt>
                <c:pt idx="94">
                  <c:v>31</c:v>
                </c:pt>
                <c:pt idx="95">
                  <c:v>32</c:v>
                </c:pt>
              </c:numCache>
            </c:numRef>
          </c:val>
          <c:smooth val="0"/>
          <c:extLst>
            <c:ext xmlns:c16="http://schemas.microsoft.com/office/drawing/2014/chart" uri="{C3380CC4-5D6E-409C-BE32-E72D297353CC}">
              <c16:uniqueId val="{00000001-4D2B-4E4B-971B-EFB8283698E3}"/>
            </c:ext>
          </c:extLst>
        </c:ser>
        <c:ser>
          <c:idx val="2"/>
          <c:order val="2"/>
          <c:tx>
            <c:strRef>
              <c:f>香港マカオ台湾の患者・海外輸入症例・無症状病原体保有者!$BN$28</c:f>
              <c:strCache>
                <c:ptCount val="1"/>
                <c:pt idx="0">
                  <c:v>死者数</c:v>
                </c:pt>
              </c:strCache>
            </c:strRef>
          </c:tx>
          <c:spPr>
            <a:ln w="28575" cap="rnd">
              <a:solidFill>
                <a:schemeClr val="accent3"/>
              </a:solidFill>
              <a:round/>
            </a:ln>
            <a:effectLst/>
          </c:spPr>
          <c:marker>
            <c:symbol val="none"/>
          </c:marker>
          <c:cat>
            <c:numRef>
              <c:f>香港マカオ台湾の患者・海外輸入症例・無症状病原体保有者!$BK$29:$BK$126</c:f>
              <c:numCache>
                <c:formatCode>m"月"d"日"</c:formatCode>
                <c:ptCount val="98"/>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numCache>
            </c:numRef>
          </c:cat>
          <c:val>
            <c:numRef>
              <c:f>香港マカオ台湾の患者・海外輸入症例・無症状病原体保有者!$BN$29:$BN$126</c:f>
              <c:numCache>
                <c:formatCode>General</c:formatCode>
                <c:ptCount val="9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numCache>
            </c:numRef>
          </c:val>
          <c:smooth val="0"/>
          <c:extLst>
            <c:ext xmlns:c16="http://schemas.microsoft.com/office/drawing/2014/chart" uri="{C3380CC4-5D6E-409C-BE32-E72D297353CC}">
              <c16:uniqueId val="{00000002-4D2B-4E4B-971B-EFB8283698E3}"/>
            </c:ext>
          </c:extLst>
        </c:ser>
        <c:dLbls>
          <c:showLegendKey val="0"/>
          <c:showVal val="0"/>
          <c:showCatName val="0"/>
          <c:showSerName val="0"/>
          <c:showPercent val="0"/>
          <c:showBubbleSize val="0"/>
        </c:dLbls>
        <c:smooth val="0"/>
        <c:axId val="595577712"/>
        <c:axId val="595578040"/>
      </c:lineChart>
      <c:dateAx>
        <c:axId val="595577712"/>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95578040"/>
        <c:crosses val="autoZero"/>
        <c:auto val="1"/>
        <c:lblOffset val="100"/>
        <c:baseTimeUnit val="days"/>
      </c:dateAx>
      <c:valAx>
        <c:axId val="59557804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95577712"/>
        <c:crosses val="autoZero"/>
        <c:crossBetween val="between"/>
      </c:valAx>
      <c:spPr>
        <a:noFill/>
        <a:ln>
          <a:solidFill>
            <a:schemeClr val="accent1"/>
          </a:solidFill>
        </a:ln>
        <a:effectLst/>
      </c:spPr>
    </c:plotArea>
    <c:legend>
      <c:legendPos val="b"/>
      <c:layout>
        <c:manualLayout>
          <c:xMode val="edge"/>
          <c:yMode val="edge"/>
          <c:x val="0.10944444444444446"/>
          <c:y val="0.26909667541557303"/>
          <c:w val="0.26668296812629938"/>
          <c:h val="0.26794036162146395"/>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a:t>香港感染者推移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0474291072993739E-2"/>
          <c:y val="2.9366803752530073E-2"/>
          <c:w val="0.87253819987625292"/>
          <c:h val="0.80292524207637217"/>
        </c:manualLayout>
      </c:layout>
      <c:lineChart>
        <c:grouping val="standard"/>
        <c:varyColors val="0"/>
        <c:ser>
          <c:idx val="0"/>
          <c:order val="0"/>
          <c:tx>
            <c:strRef>
              <c:f>香港マカオ台湾の患者・海外輸入症例・無症状病原体保有者!$BH$28</c:f>
              <c:strCache>
                <c:ptCount val="1"/>
                <c:pt idx="0">
                  <c:v>感染者数</c:v>
                </c:pt>
              </c:strCache>
            </c:strRef>
          </c:tx>
          <c:spPr>
            <a:ln w="28575" cap="rnd">
              <a:solidFill>
                <a:schemeClr val="accent1"/>
              </a:solidFill>
              <a:round/>
            </a:ln>
            <a:effectLst/>
          </c:spPr>
          <c:marker>
            <c:symbol val="none"/>
          </c:marker>
          <c:cat>
            <c:numRef>
              <c:f>香港マカオ台湾の患者・海外輸入症例・無症状病原体保有者!$BG$29:$BG$126</c:f>
              <c:numCache>
                <c:formatCode>m"月"d"日"</c:formatCode>
                <c:ptCount val="98"/>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numCache>
            </c:numRef>
          </c:cat>
          <c:val>
            <c:numRef>
              <c:f>香港マカオ台湾の患者・海外輸入症例・無症状病原体保有者!$BH$29:$BH$126</c:f>
              <c:numCache>
                <c:formatCode>General</c:formatCode>
                <c:ptCount val="98"/>
                <c:pt idx="0">
                  <c:v>1</c:v>
                </c:pt>
                <c:pt idx="1">
                  <c:v>5</c:v>
                </c:pt>
                <c:pt idx="2">
                  <c:v>5</c:v>
                </c:pt>
                <c:pt idx="3">
                  <c:v>8</c:v>
                </c:pt>
                <c:pt idx="4">
                  <c:v>8</c:v>
                </c:pt>
                <c:pt idx="5">
                  <c:v>8</c:v>
                </c:pt>
                <c:pt idx="6">
                  <c:v>10</c:v>
                </c:pt>
                <c:pt idx="7">
                  <c:v>12</c:v>
                </c:pt>
                <c:pt idx="8">
                  <c:v>13</c:v>
                </c:pt>
                <c:pt idx="9">
                  <c:v>14</c:v>
                </c:pt>
                <c:pt idx="10">
                  <c:v>15</c:v>
                </c:pt>
                <c:pt idx="11">
                  <c:v>15</c:v>
                </c:pt>
                <c:pt idx="12">
                  <c:v>18</c:v>
                </c:pt>
                <c:pt idx="13">
                  <c:v>21</c:v>
                </c:pt>
                <c:pt idx="14">
                  <c:v>24</c:v>
                </c:pt>
                <c:pt idx="15">
                  <c:v>26</c:v>
                </c:pt>
                <c:pt idx="16">
                  <c:v>26</c:v>
                </c:pt>
                <c:pt idx="17">
                  <c:v>36</c:v>
                </c:pt>
                <c:pt idx="18">
                  <c:v>42</c:v>
                </c:pt>
                <c:pt idx="19">
                  <c:v>49</c:v>
                </c:pt>
                <c:pt idx="20">
                  <c:v>53</c:v>
                </c:pt>
                <c:pt idx="21">
                  <c:v>53</c:v>
                </c:pt>
                <c:pt idx="22">
                  <c:v>56</c:v>
                </c:pt>
                <c:pt idx="23">
                  <c:v>56</c:v>
                </c:pt>
                <c:pt idx="24">
                  <c:v>57</c:v>
                </c:pt>
                <c:pt idx="25">
                  <c:v>60</c:v>
                </c:pt>
                <c:pt idx="26">
                  <c:v>62</c:v>
                </c:pt>
                <c:pt idx="27">
                  <c:v>65</c:v>
                </c:pt>
                <c:pt idx="28">
                  <c:v>68</c:v>
                </c:pt>
                <c:pt idx="29">
                  <c:v>68</c:v>
                </c:pt>
                <c:pt idx="30">
                  <c:v>69</c:v>
                </c:pt>
                <c:pt idx="31">
                  <c:v>74</c:v>
                </c:pt>
                <c:pt idx="32">
                  <c:v>81</c:v>
                </c:pt>
                <c:pt idx="33">
                  <c:v>85</c:v>
                </c:pt>
                <c:pt idx="34">
                  <c:v>91</c:v>
                </c:pt>
                <c:pt idx="35">
                  <c:v>93</c:v>
                </c:pt>
                <c:pt idx="36">
                  <c:v>94</c:v>
                </c:pt>
                <c:pt idx="37">
                  <c:v>95</c:v>
                </c:pt>
                <c:pt idx="38">
                  <c:v>98</c:v>
                </c:pt>
                <c:pt idx="39">
                  <c:v>100</c:v>
                </c:pt>
                <c:pt idx="40">
                  <c:v>100</c:v>
                </c:pt>
                <c:pt idx="41">
                  <c:v>104</c:v>
                </c:pt>
                <c:pt idx="42">
                  <c:v>104</c:v>
                </c:pt>
                <c:pt idx="43">
                  <c:v>107</c:v>
                </c:pt>
                <c:pt idx="44">
                  <c:v>109</c:v>
                </c:pt>
                <c:pt idx="45">
                  <c:v>114</c:v>
                </c:pt>
                <c:pt idx="46">
                  <c:v>115</c:v>
                </c:pt>
                <c:pt idx="47">
                  <c:v>120</c:v>
                </c:pt>
                <c:pt idx="48">
                  <c:v>129</c:v>
                </c:pt>
                <c:pt idx="49">
                  <c:v>131</c:v>
                </c:pt>
                <c:pt idx="50">
                  <c:v>137</c:v>
                </c:pt>
                <c:pt idx="51">
                  <c:v>141</c:v>
                </c:pt>
                <c:pt idx="52">
                  <c:v>148</c:v>
                </c:pt>
                <c:pt idx="53">
                  <c:v>157</c:v>
                </c:pt>
                <c:pt idx="54">
                  <c:v>167</c:v>
                </c:pt>
                <c:pt idx="55">
                  <c:v>192</c:v>
                </c:pt>
                <c:pt idx="56">
                  <c:v>208</c:v>
                </c:pt>
                <c:pt idx="57">
                  <c:v>256</c:v>
                </c:pt>
                <c:pt idx="58">
                  <c:v>273</c:v>
                </c:pt>
                <c:pt idx="59">
                  <c:v>317</c:v>
                </c:pt>
                <c:pt idx="60">
                  <c:v>356</c:v>
                </c:pt>
                <c:pt idx="61">
                  <c:v>386</c:v>
                </c:pt>
                <c:pt idx="62">
                  <c:v>410</c:v>
                </c:pt>
                <c:pt idx="63">
                  <c:v>453</c:v>
                </c:pt>
                <c:pt idx="64">
                  <c:v>518</c:v>
                </c:pt>
                <c:pt idx="65">
                  <c:v>582</c:v>
                </c:pt>
                <c:pt idx="66">
                  <c:v>641</c:v>
                </c:pt>
                <c:pt idx="67">
                  <c:v>682</c:v>
                </c:pt>
                <c:pt idx="68">
                  <c:v>714</c:v>
                </c:pt>
                <c:pt idx="69">
                  <c:v>765</c:v>
                </c:pt>
                <c:pt idx="70">
                  <c:v>802</c:v>
                </c:pt>
                <c:pt idx="71">
                  <c:v>845</c:v>
                </c:pt>
                <c:pt idx="72">
                  <c:v>862</c:v>
                </c:pt>
                <c:pt idx="73">
                  <c:v>890</c:v>
                </c:pt>
                <c:pt idx="74">
                  <c:v>914</c:v>
                </c:pt>
                <c:pt idx="75">
                  <c:v>935</c:v>
                </c:pt>
                <c:pt idx="76">
                  <c:v>960</c:v>
                </c:pt>
                <c:pt idx="77">
                  <c:v>973</c:v>
                </c:pt>
                <c:pt idx="78">
                  <c:v>989</c:v>
                </c:pt>
                <c:pt idx="79">
                  <c:v>1000</c:v>
                </c:pt>
                <c:pt idx="80">
                  <c:v>1004</c:v>
                </c:pt>
                <c:pt idx="81">
                  <c:v>1009</c:v>
                </c:pt>
                <c:pt idx="82">
                  <c:v>1012</c:v>
                </c:pt>
                <c:pt idx="83">
                  <c:v>1016</c:v>
                </c:pt>
                <c:pt idx="84">
                  <c:v>1017</c:v>
                </c:pt>
                <c:pt idx="85">
                  <c:v>1021</c:v>
                </c:pt>
                <c:pt idx="86">
                  <c:v>1023</c:v>
                </c:pt>
                <c:pt idx="87">
                  <c:v>1025</c:v>
                </c:pt>
                <c:pt idx="88">
                  <c:v>1025</c:v>
                </c:pt>
                <c:pt idx="89">
                  <c:v>1029</c:v>
                </c:pt>
                <c:pt idx="90">
                  <c:v>1033</c:v>
                </c:pt>
                <c:pt idx="91">
                  <c:v>1035</c:v>
                </c:pt>
                <c:pt idx="92">
                  <c:v>1035</c:v>
                </c:pt>
                <c:pt idx="93">
                  <c:v>1037</c:v>
                </c:pt>
                <c:pt idx="94">
                  <c:v>1037</c:v>
                </c:pt>
                <c:pt idx="95">
                  <c:v>1037</c:v>
                </c:pt>
              </c:numCache>
            </c:numRef>
          </c:val>
          <c:smooth val="0"/>
          <c:extLst>
            <c:ext xmlns:c16="http://schemas.microsoft.com/office/drawing/2014/chart" uri="{C3380CC4-5D6E-409C-BE32-E72D297353CC}">
              <c16:uniqueId val="{00000000-47E9-4F84-9E7C-0AD7810626B6}"/>
            </c:ext>
          </c:extLst>
        </c:ser>
        <c:ser>
          <c:idx val="1"/>
          <c:order val="1"/>
          <c:tx>
            <c:strRef>
              <c:f>香港マカオ台湾の患者・海外輸入症例・無症状病原体保有者!$BI$28</c:f>
              <c:strCache>
                <c:ptCount val="1"/>
                <c:pt idx="0">
                  <c:v>治癒退院</c:v>
                </c:pt>
              </c:strCache>
            </c:strRef>
          </c:tx>
          <c:spPr>
            <a:ln w="28575" cap="rnd">
              <a:solidFill>
                <a:schemeClr val="accent2"/>
              </a:solidFill>
              <a:round/>
            </a:ln>
            <a:effectLst/>
          </c:spPr>
          <c:marker>
            <c:symbol val="none"/>
          </c:marker>
          <c:cat>
            <c:numRef>
              <c:f>香港マカオ台湾の患者・海外輸入症例・無症状病原体保有者!$BG$29:$BG$126</c:f>
              <c:numCache>
                <c:formatCode>m"月"d"日"</c:formatCode>
                <c:ptCount val="98"/>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numCache>
            </c:numRef>
          </c:cat>
          <c:val>
            <c:numRef>
              <c:f>香港マカオ台湾の患者・海外輸入症例・無症状病原体保有者!$BI$29:$BI$126</c:f>
              <c:numCache>
                <c:formatCode>General</c:formatCode>
                <c:ptCount val="9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1</c:v>
                </c:pt>
                <c:pt idx="21">
                  <c:v>1</c:v>
                </c:pt>
                <c:pt idx="22">
                  <c:v>1</c:v>
                </c:pt>
                <c:pt idx="23">
                  <c:v>1</c:v>
                </c:pt>
                <c:pt idx="24">
                  <c:v>1</c:v>
                </c:pt>
                <c:pt idx="25">
                  <c:v>2</c:v>
                </c:pt>
                <c:pt idx="26">
                  <c:v>4</c:v>
                </c:pt>
                <c:pt idx="27">
                  <c:v>5</c:v>
                </c:pt>
                <c:pt idx="28">
                  <c:v>5</c:v>
                </c:pt>
                <c:pt idx="29">
                  <c:v>6</c:v>
                </c:pt>
                <c:pt idx="30">
                  <c:v>11</c:v>
                </c:pt>
                <c:pt idx="31">
                  <c:v>12</c:v>
                </c:pt>
                <c:pt idx="32">
                  <c:v>19</c:v>
                </c:pt>
                <c:pt idx="33">
                  <c:v>18</c:v>
                </c:pt>
                <c:pt idx="34">
                  <c:v>24</c:v>
                </c:pt>
                <c:pt idx="35">
                  <c:v>26</c:v>
                </c:pt>
                <c:pt idx="36">
                  <c:v>30</c:v>
                </c:pt>
                <c:pt idx="37">
                  <c:v>33</c:v>
                </c:pt>
                <c:pt idx="38">
                  <c:v>36</c:v>
                </c:pt>
                <c:pt idx="39">
                  <c:v>36</c:v>
                </c:pt>
                <c:pt idx="40">
                  <c:v>37</c:v>
                </c:pt>
                <c:pt idx="41">
                  <c:v>43</c:v>
                </c:pt>
                <c:pt idx="42">
                  <c:v>46</c:v>
                </c:pt>
                <c:pt idx="43">
                  <c:v>51</c:v>
                </c:pt>
                <c:pt idx="44">
                  <c:v>55</c:v>
                </c:pt>
                <c:pt idx="45">
                  <c:v>59</c:v>
                </c:pt>
                <c:pt idx="46">
                  <c:v>60</c:v>
                </c:pt>
                <c:pt idx="47">
                  <c:v>65</c:v>
                </c:pt>
                <c:pt idx="48">
                  <c:v>67</c:v>
                </c:pt>
                <c:pt idx="49">
                  <c:v>75</c:v>
                </c:pt>
                <c:pt idx="50">
                  <c:v>78</c:v>
                </c:pt>
                <c:pt idx="51">
                  <c:v>81</c:v>
                </c:pt>
                <c:pt idx="52">
                  <c:v>84</c:v>
                </c:pt>
                <c:pt idx="53">
                  <c:v>88</c:v>
                </c:pt>
                <c:pt idx="54">
                  <c:v>92</c:v>
                </c:pt>
                <c:pt idx="55">
                  <c:v>95</c:v>
                </c:pt>
                <c:pt idx="56">
                  <c:v>98</c:v>
                </c:pt>
                <c:pt idx="57">
                  <c:v>98</c:v>
                </c:pt>
                <c:pt idx="58">
                  <c:v>100</c:v>
                </c:pt>
                <c:pt idx="59">
                  <c:v>100</c:v>
                </c:pt>
                <c:pt idx="60">
                  <c:v>101</c:v>
                </c:pt>
                <c:pt idx="61">
                  <c:v>102</c:v>
                </c:pt>
                <c:pt idx="62">
                  <c:v>106</c:v>
                </c:pt>
                <c:pt idx="63">
                  <c:v>110</c:v>
                </c:pt>
                <c:pt idx="64">
                  <c:v>111</c:v>
                </c:pt>
                <c:pt idx="65">
                  <c:v>112</c:v>
                </c:pt>
                <c:pt idx="66">
                  <c:v>118</c:v>
                </c:pt>
                <c:pt idx="67">
                  <c:v>124</c:v>
                </c:pt>
                <c:pt idx="68">
                  <c:v>128</c:v>
                </c:pt>
                <c:pt idx="69">
                  <c:v>147</c:v>
                </c:pt>
                <c:pt idx="70">
                  <c:v>154</c:v>
                </c:pt>
                <c:pt idx="71">
                  <c:v>173</c:v>
                </c:pt>
                <c:pt idx="72">
                  <c:v>186</c:v>
                </c:pt>
                <c:pt idx="73">
                  <c:v>206</c:v>
                </c:pt>
                <c:pt idx="74">
                  <c:v>216</c:v>
                </c:pt>
                <c:pt idx="75">
                  <c:v>236</c:v>
                </c:pt>
                <c:pt idx="76">
                  <c:v>264</c:v>
                </c:pt>
                <c:pt idx="77">
                  <c:v>293</c:v>
                </c:pt>
                <c:pt idx="78">
                  <c:v>309</c:v>
                </c:pt>
                <c:pt idx="79">
                  <c:v>336</c:v>
                </c:pt>
                <c:pt idx="80">
                  <c:v>360</c:v>
                </c:pt>
                <c:pt idx="81">
                  <c:v>397</c:v>
                </c:pt>
                <c:pt idx="82">
                  <c:v>434</c:v>
                </c:pt>
                <c:pt idx="83">
                  <c:v>459</c:v>
                </c:pt>
                <c:pt idx="84">
                  <c:v>485</c:v>
                </c:pt>
                <c:pt idx="85">
                  <c:v>532</c:v>
                </c:pt>
                <c:pt idx="86">
                  <c:v>568</c:v>
                </c:pt>
                <c:pt idx="87">
                  <c:v>602</c:v>
                </c:pt>
                <c:pt idx="88">
                  <c:v>630</c:v>
                </c:pt>
                <c:pt idx="89">
                  <c:v>650</c:v>
                </c:pt>
                <c:pt idx="90">
                  <c:v>678</c:v>
                </c:pt>
                <c:pt idx="91">
                  <c:v>699</c:v>
                </c:pt>
                <c:pt idx="92">
                  <c:v>725</c:v>
                </c:pt>
                <c:pt idx="93">
                  <c:v>753</c:v>
                </c:pt>
                <c:pt idx="94">
                  <c:v>772</c:v>
                </c:pt>
                <c:pt idx="95">
                  <c:v>787</c:v>
                </c:pt>
              </c:numCache>
            </c:numRef>
          </c:val>
          <c:smooth val="0"/>
          <c:extLst>
            <c:ext xmlns:c16="http://schemas.microsoft.com/office/drawing/2014/chart" uri="{C3380CC4-5D6E-409C-BE32-E72D297353CC}">
              <c16:uniqueId val="{00000001-47E9-4F84-9E7C-0AD7810626B6}"/>
            </c:ext>
          </c:extLst>
        </c:ser>
        <c:ser>
          <c:idx val="2"/>
          <c:order val="2"/>
          <c:tx>
            <c:strRef>
              <c:f>香港マカオ台湾の患者・海外輸入症例・無症状病原体保有者!$BJ$28</c:f>
              <c:strCache>
                <c:ptCount val="1"/>
                <c:pt idx="0">
                  <c:v>死者数</c:v>
                </c:pt>
              </c:strCache>
            </c:strRef>
          </c:tx>
          <c:spPr>
            <a:ln w="28575" cap="rnd">
              <a:solidFill>
                <a:schemeClr val="accent3"/>
              </a:solidFill>
              <a:round/>
            </a:ln>
            <a:effectLst/>
          </c:spPr>
          <c:marker>
            <c:symbol val="none"/>
          </c:marker>
          <c:cat>
            <c:numRef>
              <c:f>香港マカオ台湾の患者・海外輸入症例・無症状病原体保有者!$BG$29:$BG$126</c:f>
              <c:numCache>
                <c:formatCode>m"月"d"日"</c:formatCode>
                <c:ptCount val="98"/>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numCache>
            </c:numRef>
          </c:cat>
          <c:val>
            <c:numRef>
              <c:f>香港マカオ台湾の患者・海外輸入症例・無症状病原体保有者!$BJ$29:$BJ$126</c:f>
              <c:numCache>
                <c:formatCode>General</c:formatCode>
                <c:ptCount val="98"/>
                <c:pt idx="0">
                  <c:v>0</c:v>
                </c:pt>
                <c:pt idx="1">
                  <c:v>0</c:v>
                </c:pt>
                <c:pt idx="2">
                  <c:v>0</c:v>
                </c:pt>
                <c:pt idx="3">
                  <c:v>0</c:v>
                </c:pt>
                <c:pt idx="4">
                  <c:v>0</c:v>
                </c:pt>
                <c:pt idx="5">
                  <c:v>0</c:v>
                </c:pt>
                <c:pt idx="6">
                  <c:v>0</c:v>
                </c:pt>
                <c:pt idx="7">
                  <c:v>0</c:v>
                </c:pt>
                <c:pt idx="8">
                  <c:v>0</c:v>
                </c:pt>
                <c:pt idx="9">
                  <c:v>0</c:v>
                </c:pt>
                <c:pt idx="10">
                  <c:v>0</c:v>
                </c:pt>
                <c:pt idx="11">
                  <c:v>0</c:v>
                </c:pt>
                <c:pt idx="12">
                  <c:v>1</c:v>
                </c:pt>
                <c:pt idx="13">
                  <c:v>1</c:v>
                </c:pt>
                <c:pt idx="14">
                  <c:v>1</c:v>
                </c:pt>
                <c:pt idx="15">
                  <c:v>1</c:v>
                </c:pt>
                <c:pt idx="16">
                  <c:v>1</c:v>
                </c:pt>
                <c:pt idx="17">
                  <c:v>1</c:v>
                </c:pt>
                <c:pt idx="18">
                  <c:v>1</c:v>
                </c:pt>
                <c:pt idx="19">
                  <c:v>1</c:v>
                </c:pt>
                <c:pt idx="20">
                  <c:v>1</c:v>
                </c:pt>
                <c:pt idx="21">
                  <c:v>1</c:v>
                </c:pt>
                <c:pt idx="22">
                  <c:v>1</c:v>
                </c:pt>
                <c:pt idx="23">
                  <c:v>1</c:v>
                </c:pt>
                <c:pt idx="24">
                  <c:v>1</c:v>
                </c:pt>
                <c:pt idx="25">
                  <c:v>1</c:v>
                </c:pt>
                <c:pt idx="26">
                  <c:v>1</c:v>
                </c:pt>
                <c:pt idx="27">
                  <c:v>2</c:v>
                </c:pt>
                <c:pt idx="28">
                  <c:v>2</c:v>
                </c:pt>
                <c:pt idx="29">
                  <c:v>2</c:v>
                </c:pt>
                <c:pt idx="30">
                  <c:v>2</c:v>
                </c:pt>
                <c:pt idx="31">
                  <c:v>2</c:v>
                </c:pt>
                <c:pt idx="32">
                  <c:v>2</c:v>
                </c:pt>
                <c:pt idx="33">
                  <c:v>2</c:v>
                </c:pt>
                <c:pt idx="34">
                  <c:v>2</c:v>
                </c:pt>
                <c:pt idx="35">
                  <c:v>2</c:v>
                </c:pt>
                <c:pt idx="36">
                  <c:v>2</c:v>
                </c:pt>
                <c:pt idx="37">
                  <c:v>2</c:v>
                </c:pt>
                <c:pt idx="38">
                  <c:v>2</c:v>
                </c:pt>
                <c:pt idx="39">
                  <c:v>2</c:v>
                </c:pt>
                <c:pt idx="40">
                  <c:v>2</c:v>
                </c:pt>
                <c:pt idx="41">
                  <c:v>2</c:v>
                </c:pt>
                <c:pt idx="42">
                  <c:v>2</c:v>
                </c:pt>
                <c:pt idx="43">
                  <c:v>2</c:v>
                </c:pt>
                <c:pt idx="44">
                  <c:v>2</c:v>
                </c:pt>
                <c:pt idx="45">
                  <c:v>3</c:v>
                </c:pt>
                <c:pt idx="46">
                  <c:v>3</c:v>
                </c:pt>
                <c:pt idx="47">
                  <c:v>3</c:v>
                </c:pt>
                <c:pt idx="48">
                  <c:v>3</c:v>
                </c:pt>
                <c:pt idx="49">
                  <c:v>3</c:v>
                </c:pt>
                <c:pt idx="50">
                  <c:v>4</c:v>
                </c:pt>
                <c:pt idx="51">
                  <c:v>4</c:v>
                </c:pt>
                <c:pt idx="52">
                  <c:v>4</c:v>
                </c:pt>
                <c:pt idx="53">
                  <c:v>4</c:v>
                </c:pt>
                <c:pt idx="54">
                  <c:v>4</c:v>
                </c:pt>
                <c:pt idx="55">
                  <c:v>4</c:v>
                </c:pt>
                <c:pt idx="56">
                  <c:v>4</c:v>
                </c:pt>
                <c:pt idx="57">
                  <c:v>4</c:v>
                </c:pt>
                <c:pt idx="58">
                  <c:v>4</c:v>
                </c:pt>
                <c:pt idx="59">
                  <c:v>4</c:v>
                </c:pt>
                <c:pt idx="60">
                  <c:v>4</c:v>
                </c:pt>
                <c:pt idx="61">
                  <c:v>4</c:v>
                </c:pt>
                <c:pt idx="62">
                  <c:v>4</c:v>
                </c:pt>
                <c:pt idx="63">
                  <c:v>4</c:v>
                </c:pt>
                <c:pt idx="64">
                  <c:v>4</c:v>
                </c:pt>
                <c:pt idx="65">
                  <c:v>4</c:v>
                </c:pt>
                <c:pt idx="66">
                  <c:v>4</c:v>
                </c:pt>
                <c:pt idx="67">
                  <c:v>4</c:v>
                </c:pt>
                <c:pt idx="68">
                  <c:v>4</c:v>
                </c:pt>
                <c:pt idx="69">
                  <c:v>4</c:v>
                </c:pt>
                <c:pt idx="70">
                  <c:v>4</c:v>
                </c:pt>
                <c:pt idx="71">
                  <c:v>4</c:v>
                </c:pt>
                <c:pt idx="72">
                  <c:v>4</c:v>
                </c:pt>
                <c:pt idx="73">
                  <c:v>4</c:v>
                </c:pt>
                <c:pt idx="74">
                  <c:v>4</c:v>
                </c:pt>
                <c:pt idx="75">
                  <c:v>4</c:v>
                </c:pt>
                <c:pt idx="76">
                  <c:v>4</c:v>
                </c:pt>
                <c:pt idx="77">
                  <c:v>4</c:v>
                </c:pt>
                <c:pt idx="78">
                  <c:v>4</c:v>
                </c:pt>
                <c:pt idx="79">
                  <c:v>4</c:v>
                </c:pt>
                <c:pt idx="80">
                  <c:v>4</c:v>
                </c:pt>
                <c:pt idx="81">
                  <c:v>4</c:v>
                </c:pt>
                <c:pt idx="82">
                  <c:v>4</c:v>
                </c:pt>
                <c:pt idx="83">
                  <c:v>4</c:v>
                </c:pt>
                <c:pt idx="84">
                  <c:v>4</c:v>
                </c:pt>
                <c:pt idx="85">
                  <c:v>4</c:v>
                </c:pt>
                <c:pt idx="86">
                  <c:v>4</c:v>
                </c:pt>
                <c:pt idx="87">
                  <c:v>4</c:v>
                </c:pt>
                <c:pt idx="88">
                  <c:v>4</c:v>
                </c:pt>
                <c:pt idx="89">
                  <c:v>4</c:v>
                </c:pt>
                <c:pt idx="90">
                  <c:v>4</c:v>
                </c:pt>
                <c:pt idx="91">
                  <c:v>4</c:v>
                </c:pt>
                <c:pt idx="92">
                  <c:v>4</c:v>
                </c:pt>
                <c:pt idx="93">
                  <c:v>4</c:v>
                </c:pt>
                <c:pt idx="94">
                  <c:v>4</c:v>
                </c:pt>
                <c:pt idx="95">
                  <c:v>4</c:v>
                </c:pt>
              </c:numCache>
            </c:numRef>
          </c:val>
          <c:smooth val="0"/>
          <c:extLst>
            <c:ext xmlns:c16="http://schemas.microsoft.com/office/drawing/2014/chart" uri="{C3380CC4-5D6E-409C-BE32-E72D297353CC}">
              <c16:uniqueId val="{00000002-47E9-4F84-9E7C-0AD7810626B6}"/>
            </c:ext>
          </c:extLst>
        </c:ser>
        <c:dLbls>
          <c:showLegendKey val="0"/>
          <c:showVal val="0"/>
          <c:showCatName val="0"/>
          <c:showSerName val="0"/>
          <c:showPercent val="0"/>
          <c:showBubbleSize val="0"/>
        </c:dLbls>
        <c:smooth val="0"/>
        <c:axId val="601347704"/>
        <c:axId val="601345736"/>
      </c:lineChart>
      <c:dateAx>
        <c:axId val="601347704"/>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01345736"/>
        <c:crosses val="autoZero"/>
        <c:auto val="1"/>
        <c:lblOffset val="100"/>
        <c:baseTimeUnit val="days"/>
      </c:dateAx>
      <c:valAx>
        <c:axId val="60134573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01347704"/>
        <c:crosses val="autoZero"/>
        <c:crossBetween val="between"/>
        <c:majorUnit val="500"/>
      </c:valAx>
      <c:spPr>
        <a:noFill/>
        <a:ln>
          <a:solidFill>
            <a:schemeClr val="accent1"/>
          </a:solidFill>
        </a:ln>
        <a:effectLst/>
      </c:spPr>
    </c:plotArea>
    <c:legend>
      <c:legendPos val="b"/>
      <c:layout>
        <c:manualLayout>
          <c:xMode val="edge"/>
          <c:yMode val="edge"/>
          <c:x val="0.13616584331381759"/>
          <c:y val="0.2061727314794877"/>
          <c:w val="0.25547828371474884"/>
          <c:h val="0.18419611114296033"/>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a:t>台湾感染者推移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6993875765529305E-2"/>
          <c:y val="1.4431657912088435E-2"/>
          <c:w val="0.89846021086392291"/>
          <c:h val="0.87976652802923616"/>
        </c:manualLayout>
      </c:layout>
      <c:lineChart>
        <c:grouping val="standard"/>
        <c:varyColors val="0"/>
        <c:ser>
          <c:idx val="0"/>
          <c:order val="0"/>
          <c:tx>
            <c:strRef>
              <c:f>香港マカオ台湾の患者・海外輸入症例・無症状病原体保有者!$BP$28</c:f>
              <c:strCache>
                <c:ptCount val="1"/>
                <c:pt idx="0">
                  <c:v>感染者数</c:v>
                </c:pt>
              </c:strCache>
            </c:strRef>
          </c:tx>
          <c:spPr>
            <a:ln w="28575" cap="rnd">
              <a:solidFill>
                <a:schemeClr val="accent1"/>
              </a:solidFill>
              <a:round/>
            </a:ln>
            <a:effectLst/>
          </c:spPr>
          <c:marker>
            <c:symbol val="none"/>
          </c:marker>
          <c:cat>
            <c:numRef>
              <c:f>香港マカオ台湾の患者・海外輸入症例・無症状病原体保有者!$BO$29:$BO$126</c:f>
              <c:numCache>
                <c:formatCode>m"月"d"日"</c:formatCode>
                <c:ptCount val="98"/>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numCache>
            </c:numRef>
          </c:cat>
          <c:val>
            <c:numRef>
              <c:f>香港マカオ台湾の患者・海外輸入症例・無症状病原体保有者!$BP$29:$BP$126</c:f>
              <c:numCache>
                <c:formatCode>General</c:formatCode>
                <c:ptCount val="98"/>
                <c:pt idx="0">
                  <c:v>1</c:v>
                </c:pt>
                <c:pt idx="1">
                  <c:v>3</c:v>
                </c:pt>
                <c:pt idx="2">
                  <c:v>3</c:v>
                </c:pt>
                <c:pt idx="3">
                  <c:v>4</c:v>
                </c:pt>
                <c:pt idx="4">
                  <c:v>5</c:v>
                </c:pt>
                <c:pt idx="5">
                  <c:v>8</c:v>
                </c:pt>
                <c:pt idx="6">
                  <c:v>8</c:v>
                </c:pt>
                <c:pt idx="7">
                  <c:v>9</c:v>
                </c:pt>
                <c:pt idx="8">
                  <c:v>10</c:v>
                </c:pt>
                <c:pt idx="9">
                  <c:v>10</c:v>
                </c:pt>
                <c:pt idx="10">
                  <c:v>10</c:v>
                </c:pt>
                <c:pt idx="11">
                  <c:v>10</c:v>
                </c:pt>
                <c:pt idx="12">
                  <c:v>11</c:v>
                </c:pt>
                <c:pt idx="13">
                  <c:v>11</c:v>
                </c:pt>
                <c:pt idx="14">
                  <c:v>16</c:v>
                </c:pt>
                <c:pt idx="15">
                  <c:v>16</c:v>
                </c:pt>
                <c:pt idx="16">
                  <c:v>17</c:v>
                </c:pt>
                <c:pt idx="17">
                  <c:v>18</c:v>
                </c:pt>
                <c:pt idx="18">
                  <c:v>18</c:v>
                </c:pt>
                <c:pt idx="19">
                  <c:v>18</c:v>
                </c:pt>
                <c:pt idx="20">
                  <c:v>18</c:v>
                </c:pt>
                <c:pt idx="21">
                  <c:v>18</c:v>
                </c:pt>
                <c:pt idx="22">
                  <c:v>18</c:v>
                </c:pt>
                <c:pt idx="23">
                  <c:v>18</c:v>
                </c:pt>
                <c:pt idx="24">
                  <c:v>20</c:v>
                </c:pt>
                <c:pt idx="25">
                  <c:v>22</c:v>
                </c:pt>
                <c:pt idx="26">
                  <c:v>22</c:v>
                </c:pt>
                <c:pt idx="27">
                  <c:v>24</c:v>
                </c:pt>
                <c:pt idx="28">
                  <c:v>24</c:v>
                </c:pt>
                <c:pt idx="29">
                  <c:v>26</c:v>
                </c:pt>
                <c:pt idx="30">
                  <c:v>26</c:v>
                </c:pt>
                <c:pt idx="31">
                  <c:v>28</c:v>
                </c:pt>
                <c:pt idx="32">
                  <c:v>30</c:v>
                </c:pt>
                <c:pt idx="33">
                  <c:v>31</c:v>
                </c:pt>
                <c:pt idx="34">
                  <c:v>32</c:v>
                </c:pt>
                <c:pt idx="35">
                  <c:v>32</c:v>
                </c:pt>
                <c:pt idx="36">
                  <c:v>34</c:v>
                </c:pt>
                <c:pt idx="37">
                  <c:v>39</c:v>
                </c:pt>
                <c:pt idx="38">
                  <c:v>40</c:v>
                </c:pt>
                <c:pt idx="39">
                  <c:v>41</c:v>
                </c:pt>
                <c:pt idx="40">
                  <c:v>42</c:v>
                </c:pt>
                <c:pt idx="41">
                  <c:v>42</c:v>
                </c:pt>
                <c:pt idx="42">
                  <c:v>44</c:v>
                </c:pt>
                <c:pt idx="43">
                  <c:v>45</c:v>
                </c:pt>
                <c:pt idx="44">
                  <c:v>45</c:v>
                </c:pt>
                <c:pt idx="45">
                  <c:v>45</c:v>
                </c:pt>
                <c:pt idx="46">
                  <c:v>45</c:v>
                </c:pt>
                <c:pt idx="47">
                  <c:v>47</c:v>
                </c:pt>
                <c:pt idx="48">
                  <c:v>48</c:v>
                </c:pt>
                <c:pt idx="49">
                  <c:v>49</c:v>
                </c:pt>
                <c:pt idx="50">
                  <c:v>50</c:v>
                </c:pt>
                <c:pt idx="51">
                  <c:v>53</c:v>
                </c:pt>
                <c:pt idx="52">
                  <c:v>59</c:v>
                </c:pt>
                <c:pt idx="53">
                  <c:v>67</c:v>
                </c:pt>
                <c:pt idx="54">
                  <c:v>77</c:v>
                </c:pt>
                <c:pt idx="55">
                  <c:v>100</c:v>
                </c:pt>
                <c:pt idx="56">
                  <c:v>108</c:v>
                </c:pt>
                <c:pt idx="57">
                  <c:v>135</c:v>
                </c:pt>
                <c:pt idx="58">
                  <c:v>153</c:v>
                </c:pt>
                <c:pt idx="59">
                  <c:v>169</c:v>
                </c:pt>
                <c:pt idx="60">
                  <c:v>195</c:v>
                </c:pt>
                <c:pt idx="61">
                  <c:v>216</c:v>
                </c:pt>
                <c:pt idx="62">
                  <c:v>235</c:v>
                </c:pt>
                <c:pt idx="63">
                  <c:v>252</c:v>
                </c:pt>
                <c:pt idx="64">
                  <c:v>267</c:v>
                </c:pt>
                <c:pt idx="65">
                  <c:v>283</c:v>
                </c:pt>
                <c:pt idx="66">
                  <c:v>298</c:v>
                </c:pt>
                <c:pt idx="67">
                  <c:v>306</c:v>
                </c:pt>
                <c:pt idx="68">
                  <c:v>322</c:v>
                </c:pt>
                <c:pt idx="69">
                  <c:v>329</c:v>
                </c:pt>
                <c:pt idx="70">
                  <c:v>339</c:v>
                </c:pt>
                <c:pt idx="71">
                  <c:v>348</c:v>
                </c:pt>
                <c:pt idx="72">
                  <c:v>355</c:v>
                </c:pt>
                <c:pt idx="73">
                  <c:v>363</c:v>
                </c:pt>
                <c:pt idx="74">
                  <c:v>373</c:v>
                </c:pt>
                <c:pt idx="75">
                  <c:v>376</c:v>
                </c:pt>
                <c:pt idx="76">
                  <c:v>379</c:v>
                </c:pt>
                <c:pt idx="77">
                  <c:v>380</c:v>
                </c:pt>
                <c:pt idx="78">
                  <c:v>382</c:v>
                </c:pt>
                <c:pt idx="79">
                  <c:v>385</c:v>
                </c:pt>
                <c:pt idx="80">
                  <c:v>388</c:v>
                </c:pt>
                <c:pt idx="81">
                  <c:v>393</c:v>
                </c:pt>
                <c:pt idx="82">
                  <c:v>393</c:v>
                </c:pt>
                <c:pt idx="83">
                  <c:v>395</c:v>
                </c:pt>
                <c:pt idx="84">
                  <c:v>395</c:v>
                </c:pt>
                <c:pt idx="85">
                  <c:v>395</c:v>
                </c:pt>
                <c:pt idx="86">
                  <c:v>398</c:v>
                </c:pt>
                <c:pt idx="87">
                  <c:v>420</c:v>
                </c:pt>
                <c:pt idx="88">
                  <c:v>422</c:v>
                </c:pt>
                <c:pt idx="89">
                  <c:v>425</c:v>
                </c:pt>
                <c:pt idx="90">
                  <c:v>426</c:v>
                </c:pt>
                <c:pt idx="91">
                  <c:v>427</c:v>
                </c:pt>
                <c:pt idx="92">
                  <c:v>428</c:v>
                </c:pt>
                <c:pt idx="93">
                  <c:v>429</c:v>
                </c:pt>
                <c:pt idx="94">
                  <c:v>429</c:v>
                </c:pt>
                <c:pt idx="95">
                  <c:v>429</c:v>
                </c:pt>
              </c:numCache>
            </c:numRef>
          </c:val>
          <c:smooth val="0"/>
          <c:extLst>
            <c:ext xmlns:c16="http://schemas.microsoft.com/office/drawing/2014/chart" uri="{C3380CC4-5D6E-409C-BE32-E72D297353CC}">
              <c16:uniqueId val="{00000000-3232-4115-9146-959939F99C1F}"/>
            </c:ext>
          </c:extLst>
        </c:ser>
        <c:ser>
          <c:idx val="1"/>
          <c:order val="1"/>
          <c:tx>
            <c:strRef>
              <c:f>香港マカオ台湾の患者・海外輸入症例・無症状病原体保有者!$BQ$28</c:f>
              <c:strCache>
                <c:ptCount val="1"/>
                <c:pt idx="0">
                  <c:v>治癒退院</c:v>
                </c:pt>
              </c:strCache>
            </c:strRef>
          </c:tx>
          <c:spPr>
            <a:ln w="28575" cap="rnd">
              <a:solidFill>
                <a:schemeClr val="accent2"/>
              </a:solidFill>
              <a:round/>
            </a:ln>
            <a:effectLst/>
          </c:spPr>
          <c:marker>
            <c:symbol val="none"/>
          </c:marker>
          <c:cat>
            <c:numRef>
              <c:f>香港マカオ台湾の患者・海外輸入症例・無症状病原体保有者!$BO$29:$BO$126</c:f>
              <c:numCache>
                <c:formatCode>m"月"d"日"</c:formatCode>
                <c:ptCount val="98"/>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numCache>
            </c:numRef>
          </c:cat>
          <c:val>
            <c:numRef>
              <c:f>香港マカオ台湾の患者・海外輸入症例・無症状病原体保有者!$BQ$29:$BQ$126</c:f>
              <c:numCache>
                <c:formatCode>General</c:formatCode>
                <c:ptCount val="9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1</c:v>
                </c:pt>
                <c:pt idx="15">
                  <c:v>1</c:v>
                </c:pt>
                <c:pt idx="16">
                  <c:v>1</c:v>
                </c:pt>
                <c:pt idx="17">
                  <c:v>1</c:v>
                </c:pt>
                <c:pt idx="18">
                  <c:v>1</c:v>
                </c:pt>
                <c:pt idx="19">
                  <c:v>1</c:v>
                </c:pt>
                <c:pt idx="20">
                  <c:v>1</c:v>
                </c:pt>
                <c:pt idx="21">
                  <c:v>1</c:v>
                </c:pt>
                <c:pt idx="22">
                  <c:v>1</c:v>
                </c:pt>
                <c:pt idx="23">
                  <c:v>2</c:v>
                </c:pt>
                <c:pt idx="24">
                  <c:v>2</c:v>
                </c:pt>
                <c:pt idx="25">
                  <c:v>2</c:v>
                </c:pt>
                <c:pt idx="26">
                  <c:v>2</c:v>
                </c:pt>
                <c:pt idx="27">
                  <c:v>2</c:v>
                </c:pt>
                <c:pt idx="28">
                  <c:v>2</c:v>
                </c:pt>
                <c:pt idx="29">
                  <c:v>2</c:v>
                </c:pt>
                <c:pt idx="30">
                  <c:v>2</c:v>
                </c:pt>
                <c:pt idx="31">
                  <c:v>2</c:v>
                </c:pt>
                <c:pt idx="32">
                  <c:v>5</c:v>
                </c:pt>
                <c:pt idx="33">
                  <c:v>5</c:v>
                </c:pt>
                <c:pt idx="34">
                  <c:v>5</c:v>
                </c:pt>
                <c:pt idx="35">
                  <c:v>6</c:v>
                </c:pt>
                <c:pt idx="36">
                  <c:v>9</c:v>
                </c:pt>
                <c:pt idx="37">
                  <c:v>9</c:v>
                </c:pt>
                <c:pt idx="38">
                  <c:v>12</c:v>
                </c:pt>
                <c:pt idx="39">
                  <c:v>12</c:v>
                </c:pt>
                <c:pt idx="40">
                  <c:v>12</c:v>
                </c:pt>
                <c:pt idx="41">
                  <c:v>12</c:v>
                </c:pt>
                <c:pt idx="42">
                  <c:v>12</c:v>
                </c:pt>
                <c:pt idx="43">
                  <c:v>12</c:v>
                </c:pt>
                <c:pt idx="44">
                  <c:v>13</c:v>
                </c:pt>
                <c:pt idx="45">
                  <c:v>15</c:v>
                </c:pt>
                <c:pt idx="46">
                  <c:v>15</c:v>
                </c:pt>
                <c:pt idx="47">
                  <c:v>17</c:v>
                </c:pt>
                <c:pt idx="48">
                  <c:v>17</c:v>
                </c:pt>
                <c:pt idx="49">
                  <c:v>20</c:v>
                </c:pt>
                <c:pt idx="50">
                  <c:v>20</c:v>
                </c:pt>
                <c:pt idx="51">
                  <c:v>20</c:v>
                </c:pt>
                <c:pt idx="52">
                  <c:v>20</c:v>
                </c:pt>
                <c:pt idx="53">
                  <c:v>22</c:v>
                </c:pt>
                <c:pt idx="54">
                  <c:v>22</c:v>
                </c:pt>
                <c:pt idx="55">
                  <c:v>22</c:v>
                </c:pt>
                <c:pt idx="56">
                  <c:v>26</c:v>
                </c:pt>
                <c:pt idx="57">
                  <c:v>28</c:v>
                </c:pt>
                <c:pt idx="58">
                  <c:v>28</c:v>
                </c:pt>
                <c:pt idx="59">
                  <c:v>28</c:v>
                </c:pt>
                <c:pt idx="60">
                  <c:v>29</c:v>
                </c:pt>
                <c:pt idx="61">
                  <c:v>29</c:v>
                </c:pt>
                <c:pt idx="62">
                  <c:v>29</c:v>
                </c:pt>
                <c:pt idx="63">
                  <c:v>29</c:v>
                </c:pt>
                <c:pt idx="64">
                  <c:v>30</c:v>
                </c:pt>
                <c:pt idx="65">
                  <c:v>30</c:v>
                </c:pt>
                <c:pt idx="66">
                  <c:v>39</c:v>
                </c:pt>
                <c:pt idx="67">
                  <c:v>39</c:v>
                </c:pt>
                <c:pt idx="68">
                  <c:v>39</c:v>
                </c:pt>
                <c:pt idx="69">
                  <c:v>45</c:v>
                </c:pt>
                <c:pt idx="70">
                  <c:v>50</c:v>
                </c:pt>
                <c:pt idx="71">
                  <c:v>50</c:v>
                </c:pt>
                <c:pt idx="72">
                  <c:v>50</c:v>
                </c:pt>
                <c:pt idx="73">
                  <c:v>54</c:v>
                </c:pt>
                <c:pt idx="74">
                  <c:v>57</c:v>
                </c:pt>
                <c:pt idx="75">
                  <c:v>61</c:v>
                </c:pt>
                <c:pt idx="76">
                  <c:v>67</c:v>
                </c:pt>
                <c:pt idx="77">
                  <c:v>80</c:v>
                </c:pt>
                <c:pt idx="78">
                  <c:v>91</c:v>
                </c:pt>
                <c:pt idx="79">
                  <c:v>91</c:v>
                </c:pt>
                <c:pt idx="80">
                  <c:v>109</c:v>
                </c:pt>
                <c:pt idx="81">
                  <c:v>114</c:v>
                </c:pt>
                <c:pt idx="82">
                  <c:v>124</c:v>
                </c:pt>
                <c:pt idx="83">
                  <c:v>137</c:v>
                </c:pt>
                <c:pt idx="84">
                  <c:v>155</c:v>
                </c:pt>
                <c:pt idx="85">
                  <c:v>166</c:v>
                </c:pt>
                <c:pt idx="86">
                  <c:v>178</c:v>
                </c:pt>
                <c:pt idx="87">
                  <c:v>189</c:v>
                </c:pt>
                <c:pt idx="88">
                  <c:v>203</c:v>
                </c:pt>
                <c:pt idx="89">
                  <c:v>217</c:v>
                </c:pt>
                <c:pt idx="90">
                  <c:v>236</c:v>
                </c:pt>
                <c:pt idx="91">
                  <c:v>253</c:v>
                </c:pt>
                <c:pt idx="92">
                  <c:v>264</c:v>
                </c:pt>
                <c:pt idx="93">
                  <c:v>275</c:v>
                </c:pt>
                <c:pt idx="94">
                  <c:v>281</c:v>
                </c:pt>
                <c:pt idx="95">
                  <c:v>290</c:v>
                </c:pt>
              </c:numCache>
            </c:numRef>
          </c:val>
          <c:smooth val="0"/>
          <c:extLst>
            <c:ext xmlns:c16="http://schemas.microsoft.com/office/drawing/2014/chart" uri="{C3380CC4-5D6E-409C-BE32-E72D297353CC}">
              <c16:uniqueId val="{00000001-3232-4115-9146-959939F99C1F}"/>
            </c:ext>
          </c:extLst>
        </c:ser>
        <c:ser>
          <c:idx val="2"/>
          <c:order val="2"/>
          <c:tx>
            <c:strRef>
              <c:f>香港マカオ台湾の患者・海外輸入症例・無症状病原体保有者!$BR$28</c:f>
              <c:strCache>
                <c:ptCount val="1"/>
                <c:pt idx="0">
                  <c:v>死者数</c:v>
                </c:pt>
              </c:strCache>
            </c:strRef>
          </c:tx>
          <c:spPr>
            <a:ln w="28575" cap="rnd">
              <a:solidFill>
                <a:schemeClr val="accent3"/>
              </a:solidFill>
              <a:round/>
            </a:ln>
            <a:effectLst/>
          </c:spPr>
          <c:marker>
            <c:symbol val="none"/>
          </c:marker>
          <c:cat>
            <c:numRef>
              <c:f>香港マカオ台湾の患者・海外輸入症例・無症状病原体保有者!$BO$29:$BO$126</c:f>
              <c:numCache>
                <c:formatCode>m"月"d"日"</c:formatCode>
                <c:ptCount val="98"/>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numCache>
            </c:numRef>
          </c:cat>
          <c:val>
            <c:numRef>
              <c:f>香港マカオ台湾の患者・海外輸入症例・無症状病原体保有者!$BR$29:$BR$126</c:f>
              <c:numCache>
                <c:formatCode>General</c:formatCode>
                <c:ptCount val="9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1</c:v>
                </c:pt>
                <c:pt idx="25">
                  <c:v>1</c:v>
                </c:pt>
                <c:pt idx="26">
                  <c:v>1</c:v>
                </c:pt>
                <c:pt idx="27">
                  <c:v>1</c:v>
                </c:pt>
                <c:pt idx="28">
                  <c:v>1</c:v>
                </c:pt>
                <c:pt idx="29">
                  <c:v>1</c:v>
                </c:pt>
                <c:pt idx="30">
                  <c:v>1</c:v>
                </c:pt>
                <c:pt idx="31">
                  <c:v>1</c:v>
                </c:pt>
                <c:pt idx="32">
                  <c:v>1</c:v>
                </c:pt>
                <c:pt idx="33">
                  <c:v>1</c:v>
                </c:pt>
                <c:pt idx="34">
                  <c:v>1</c:v>
                </c:pt>
                <c:pt idx="35">
                  <c:v>1</c:v>
                </c:pt>
                <c:pt idx="36">
                  <c:v>1</c:v>
                </c:pt>
                <c:pt idx="37">
                  <c:v>1</c:v>
                </c:pt>
                <c:pt idx="38">
                  <c:v>1</c:v>
                </c:pt>
                <c:pt idx="39">
                  <c:v>1</c:v>
                </c:pt>
                <c:pt idx="40">
                  <c:v>1</c:v>
                </c:pt>
                <c:pt idx="41">
                  <c:v>1</c:v>
                </c:pt>
                <c:pt idx="42">
                  <c:v>1</c:v>
                </c:pt>
                <c:pt idx="43">
                  <c:v>1</c:v>
                </c:pt>
                <c:pt idx="44">
                  <c:v>1</c:v>
                </c:pt>
                <c:pt idx="45">
                  <c:v>1</c:v>
                </c:pt>
                <c:pt idx="46">
                  <c:v>1</c:v>
                </c:pt>
                <c:pt idx="47">
                  <c:v>1</c:v>
                </c:pt>
                <c:pt idx="48">
                  <c:v>1</c:v>
                </c:pt>
                <c:pt idx="49">
                  <c:v>1</c:v>
                </c:pt>
                <c:pt idx="50">
                  <c:v>1</c:v>
                </c:pt>
                <c:pt idx="51">
                  <c:v>1</c:v>
                </c:pt>
                <c:pt idx="52">
                  <c:v>1</c:v>
                </c:pt>
                <c:pt idx="53">
                  <c:v>1</c:v>
                </c:pt>
                <c:pt idx="54">
                  <c:v>1</c:v>
                </c:pt>
                <c:pt idx="55">
                  <c:v>1</c:v>
                </c:pt>
                <c:pt idx="56">
                  <c:v>1</c:v>
                </c:pt>
                <c:pt idx="57">
                  <c:v>2</c:v>
                </c:pt>
                <c:pt idx="58">
                  <c:v>2</c:v>
                </c:pt>
                <c:pt idx="59">
                  <c:v>2</c:v>
                </c:pt>
                <c:pt idx="60">
                  <c:v>2</c:v>
                </c:pt>
                <c:pt idx="61">
                  <c:v>2</c:v>
                </c:pt>
                <c:pt idx="62">
                  <c:v>2</c:v>
                </c:pt>
                <c:pt idx="63">
                  <c:v>2</c:v>
                </c:pt>
                <c:pt idx="64">
                  <c:v>2</c:v>
                </c:pt>
                <c:pt idx="65">
                  <c:v>2</c:v>
                </c:pt>
                <c:pt idx="66">
                  <c:v>3</c:v>
                </c:pt>
                <c:pt idx="67">
                  <c:v>6</c:v>
                </c:pt>
                <c:pt idx="68">
                  <c:v>5</c:v>
                </c:pt>
                <c:pt idx="69">
                  <c:v>5</c:v>
                </c:pt>
                <c:pt idx="70">
                  <c:v>5</c:v>
                </c:pt>
                <c:pt idx="71">
                  <c:v>5</c:v>
                </c:pt>
                <c:pt idx="72">
                  <c:v>5</c:v>
                </c:pt>
                <c:pt idx="73">
                  <c:v>5</c:v>
                </c:pt>
                <c:pt idx="74">
                  <c:v>5</c:v>
                </c:pt>
                <c:pt idx="75">
                  <c:v>5</c:v>
                </c:pt>
                <c:pt idx="76">
                  <c:v>5</c:v>
                </c:pt>
                <c:pt idx="77">
                  <c:v>5</c:v>
                </c:pt>
                <c:pt idx="78">
                  <c:v>6</c:v>
                </c:pt>
                <c:pt idx="79">
                  <c:v>6</c:v>
                </c:pt>
                <c:pt idx="80">
                  <c:v>6</c:v>
                </c:pt>
                <c:pt idx="81">
                  <c:v>6</c:v>
                </c:pt>
                <c:pt idx="82">
                  <c:v>6</c:v>
                </c:pt>
                <c:pt idx="83">
                  <c:v>6</c:v>
                </c:pt>
                <c:pt idx="84">
                  <c:v>6</c:v>
                </c:pt>
                <c:pt idx="85">
                  <c:v>6</c:v>
                </c:pt>
                <c:pt idx="86">
                  <c:v>6</c:v>
                </c:pt>
                <c:pt idx="87">
                  <c:v>6</c:v>
                </c:pt>
                <c:pt idx="88">
                  <c:v>6</c:v>
                </c:pt>
                <c:pt idx="89">
                  <c:v>6</c:v>
                </c:pt>
                <c:pt idx="90">
                  <c:v>6</c:v>
                </c:pt>
                <c:pt idx="91">
                  <c:v>6</c:v>
                </c:pt>
                <c:pt idx="92">
                  <c:v>6</c:v>
                </c:pt>
                <c:pt idx="93">
                  <c:v>6</c:v>
                </c:pt>
                <c:pt idx="94">
                  <c:v>6</c:v>
                </c:pt>
                <c:pt idx="95">
                  <c:v>6</c:v>
                </c:pt>
              </c:numCache>
            </c:numRef>
          </c:val>
          <c:smooth val="0"/>
          <c:extLst>
            <c:ext xmlns:c16="http://schemas.microsoft.com/office/drawing/2014/chart" uri="{C3380CC4-5D6E-409C-BE32-E72D297353CC}">
              <c16:uniqueId val="{00000002-3232-4115-9146-959939F99C1F}"/>
            </c:ext>
          </c:extLst>
        </c:ser>
        <c:dLbls>
          <c:showLegendKey val="0"/>
          <c:showVal val="0"/>
          <c:showCatName val="0"/>
          <c:showSerName val="0"/>
          <c:showPercent val="0"/>
          <c:showBubbleSize val="0"/>
        </c:dLbls>
        <c:smooth val="0"/>
        <c:axId val="506635632"/>
        <c:axId val="506635960"/>
      </c:lineChart>
      <c:dateAx>
        <c:axId val="506635632"/>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6635960"/>
        <c:crosses val="autoZero"/>
        <c:auto val="1"/>
        <c:lblOffset val="100"/>
        <c:baseTimeUnit val="days"/>
      </c:dateAx>
      <c:valAx>
        <c:axId val="50663596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6635632"/>
        <c:crosses val="autoZero"/>
        <c:crossBetween val="between"/>
      </c:valAx>
      <c:spPr>
        <a:noFill/>
        <a:ln w="12700">
          <a:solidFill>
            <a:schemeClr val="accent1"/>
          </a:solidFill>
        </a:ln>
        <a:effectLst/>
      </c:spPr>
    </c:plotArea>
    <c:legend>
      <c:legendPos val="b"/>
      <c:layout>
        <c:manualLayout>
          <c:xMode val="edge"/>
          <c:yMode val="edge"/>
          <c:x val="0.14051490640411032"/>
          <c:y val="0.26372971577253856"/>
          <c:w val="0.27408344002345447"/>
          <c:h val="0.20312554680664913"/>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31">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1</xdr:col>
      <xdr:colOff>0</xdr:colOff>
      <xdr:row>1</xdr:row>
      <xdr:rowOff>95250</xdr:rowOff>
    </xdr:from>
    <xdr:to>
      <xdr:col>8</xdr:col>
      <xdr:colOff>577850</xdr:colOff>
      <xdr:row>18</xdr:row>
      <xdr:rowOff>63500</xdr:rowOff>
    </xdr:to>
    <xdr:graphicFrame macro="">
      <xdr:nvGraphicFramePr>
        <xdr:cNvPr id="2" name="グラフ 1">
          <a:extLst>
            <a:ext uri="{FF2B5EF4-FFF2-40B4-BE49-F238E27FC236}">
              <a16:creationId xmlns:a16="http://schemas.microsoft.com/office/drawing/2014/main" id="{F953D543-B198-43C8-B59E-E8E0C865F24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590550</xdr:colOff>
      <xdr:row>1</xdr:row>
      <xdr:rowOff>88900</xdr:rowOff>
    </xdr:from>
    <xdr:to>
      <xdr:col>16</xdr:col>
      <xdr:colOff>508000</xdr:colOff>
      <xdr:row>18</xdr:row>
      <xdr:rowOff>57150</xdr:rowOff>
    </xdr:to>
    <xdr:graphicFrame macro="">
      <xdr:nvGraphicFramePr>
        <xdr:cNvPr id="3" name="グラフ 2">
          <a:extLst>
            <a:ext uri="{FF2B5EF4-FFF2-40B4-BE49-F238E27FC236}">
              <a16:creationId xmlns:a16="http://schemas.microsoft.com/office/drawing/2014/main" id="{BE287D0A-3C2D-4FA9-80D2-F59E5EA3941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7470</xdr:colOff>
      <xdr:row>19</xdr:row>
      <xdr:rowOff>7470</xdr:rowOff>
    </xdr:from>
    <xdr:to>
      <xdr:col>9</xdr:col>
      <xdr:colOff>22412</xdr:colOff>
      <xdr:row>32</xdr:row>
      <xdr:rowOff>194235</xdr:rowOff>
    </xdr:to>
    <xdr:graphicFrame macro="">
      <xdr:nvGraphicFramePr>
        <xdr:cNvPr id="5" name="グラフ 4">
          <a:extLst>
            <a:ext uri="{FF2B5EF4-FFF2-40B4-BE49-F238E27FC236}">
              <a16:creationId xmlns:a16="http://schemas.microsoft.com/office/drawing/2014/main" id="{A06E1DB1-7053-44BB-B1CE-E7786D25F92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657411</xdr:colOff>
      <xdr:row>18</xdr:row>
      <xdr:rowOff>231587</xdr:rowOff>
    </xdr:from>
    <xdr:to>
      <xdr:col>16</xdr:col>
      <xdr:colOff>493058</xdr:colOff>
      <xdr:row>32</xdr:row>
      <xdr:rowOff>194234</xdr:rowOff>
    </xdr:to>
    <xdr:graphicFrame macro="">
      <xdr:nvGraphicFramePr>
        <xdr:cNvPr id="6" name="グラフ 5">
          <a:extLst>
            <a:ext uri="{FF2B5EF4-FFF2-40B4-BE49-F238E27FC236}">
              <a16:creationId xmlns:a16="http://schemas.microsoft.com/office/drawing/2014/main" id="{82CD8F41-9D0A-4800-967A-7306FBE09F0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657411</xdr:colOff>
      <xdr:row>33</xdr:row>
      <xdr:rowOff>231587</xdr:rowOff>
    </xdr:from>
    <xdr:to>
      <xdr:col>9</xdr:col>
      <xdr:colOff>14941</xdr:colOff>
      <xdr:row>47</xdr:row>
      <xdr:rowOff>74705</xdr:rowOff>
    </xdr:to>
    <xdr:graphicFrame macro="">
      <xdr:nvGraphicFramePr>
        <xdr:cNvPr id="7" name="グラフ 6">
          <a:extLst>
            <a:ext uri="{FF2B5EF4-FFF2-40B4-BE49-F238E27FC236}">
              <a16:creationId xmlns:a16="http://schemas.microsoft.com/office/drawing/2014/main" id="{D72BCB8E-3AF1-4505-A069-BE50DD82D15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0</xdr:colOff>
      <xdr:row>34</xdr:row>
      <xdr:rowOff>7470</xdr:rowOff>
    </xdr:from>
    <xdr:to>
      <xdr:col>16</xdr:col>
      <xdr:colOff>530412</xdr:colOff>
      <xdr:row>47</xdr:row>
      <xdr:rowOff>37352</xdr:rowOff>
    </xdr:to>
    <xdr:graphicFrame macro="">
      <xdr:nvGraphicFramePr>
        <xdr:cNvPr id="8" name="グラフ 7">
          <a:extLst>
            <a:ext uri="{FF2B5EF4-FFF2-40B4-BE49-F238E27FC236}">
              <a16:creationId xmlns:a16="http://schemas.microsoft.com/office/drawing/2014/main" id="{3525C0A9-8659-4581-87C2-8EC40440B96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9</xdr:col>
      <xdr:colOff>0</xdr:colOff>
      <xdr:row>47</xdr:row>
      <xdr:rowOff>231587</xdr:rowOff>
    </xdr:from>
    <xdr:to>
      <xdr:col>15</xdr:col>
      <xdr:colOff>627530</xdr:colOff>
      <xdr:row>63</xdr:row>
      <xdr:rowOff>194234</xdr:rowOff>
    </xdr:to>
    <xdr:graphicFrame macro="">
      <xdr:nvGraphicFramePr>
        <xdr:cNvPr id="10" name="グラフ 9">
          <a:extLst>
            <a:ext uri="{FF2B5EF4-FFF2-40B4-BE49-F238E27FC236}">
              <a16:creationId xmlns:a16="http://schemas.microsoft.com/office/drawing/2014/main" id="{758211D6-7677-4149-AB90-20AC5A23D8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657411</xdr:colOff>
      <xdr:row>47</xdr:row>
      <xdr:rowOff>231587</xdr:rowOff>
    </xdr:from>
    <xdr:to>
      <xdr:col>8</xdr:col>
      <xdr:colOff>620058</xdr:colOff>
      <xdr:row>63</xdr:row>
      <xdr:rowOff>171822</xdr:rowOff>
    </xdr:to>
    <xdr:graphicFrame macro="">
      <xdr:nvGraphicFramePr>
        <xdr:cNvPr id="13" name="グラフ 12">
          <a:extLst>
            <a:ext uri="{FF2B5EF4-FFF2-40B4-BE49-F238E27FC236}">
              <a16:creationId xmlns:a16="http://schemas.microsoft.com/office/drawing/2014/main" id="{31879F74-FFED-419E-9DCE-6E4DBB53DAE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657411</xdr:colOff>
      <xdr:row>63</xdr:row>
      <xdr:rowOff>231587</xdr:rowOff>
    </xdr:from>
    <xdr:to>
      <xdr:col>8</xdr:col>
      <xdr:colOff>649940</xdr:colOff>
      <xdr:row>84</xdr:row>
      <xdr:rowOff>201705</xdr:rowOff>
    </xdr:to>
    <xdr:graphicFrame macro="">
      <xdr:nvGraphicFramePr>
        <xdr:cNvPr id="14" name="グラフ 13">
          <a:extLst>
            <a:ext uri="{FF2B5EF4-FFF2-40B4-BE49-F238E27FC236}">
              <a16:creationId xmlns:a16="http://schemas.microsoft.com/office/drawing/2014/main" id="{5FFF6AED-793B-4E21-9370-B9A8E04DF1C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B9F586-D835-4DA2-BDA1-225788A0C2E3}">
  <sheetPr>
    <tabColor rgb="FFFF0000"/>
  </sheetPr>
  <dimension ref="B1:AB137"/>
  <sheetViews>
    <sheetView tabSelected="1" workbookViewId="0">
      <pane xSplit="2" ySplit="5" topLeftCell="C122" activePane="bottomRight" state="frozen"/>
      <selection pane="topRight" activeCell="C1" sqref="C1"/>
      <selection pane="bottomLeft" activeCell="A8" sqref="A8"/>
      <selection pane="bottomRight" activeCell="E130" sqref="E130"/>
    </sheetView>
  </sheetViews>
  <sheetFormatPr defaultRowHeight="18" x14ac:dyDescent="0.55000000000000004"/>
  <cols>
    <col min="1" max="1" width="1.08203125" customWidth="1"/>
    <col min="2" max="2" width="9.33203125" style="45" bestFit="1" customWidth="1"/>
    <col min="3" max="3" width="5.58203125" customWidth="1"/>
    <col min="4" max="4" width="10.4140625" hidden="1" customWidth="1"/>
    <col min="5" max="5" width="9.5" customWidth="1"/>
    <col min="6" max="6" width="6.25" bestFit="1" customWidth="1"/>
    <col min="7" max="7" width="7" customWidth="1"/>
    <col min="8" max="8" width="6.25" bestFit="1" customWidth="1"/>
    <col min="9" max="9" width="8.33203125" customWidth="1"/>
    <col min="10" max="10" width="5.9140625" bestFit="1" customWidth="1"/>
    <col min="11" max="11" width="6.83203125" bestFit="1" customWidth="1"/>
    <col min="12" max="12" width="5" bestFit="1" customWidth="1"/>
    <col min="13" max="13" width="5.33203125" bestFit="1" customWidth="1"/>
    <col min="14" max="14" width="5.58203125" customWidth="1"/>
    <col min="15" max="15" width="6.25" bestFit="1" customWidth="1"/>
    <col min="16" max="16" width="7.75" bestFit="1" customWidth="1"/>
    <col min="17" max="17" width="7.1640625" bestFit="1" customWidth="1"/>
    <col min="18" max="19" width="8.6640625" customWidth="1"/>
    <col min="20" max="20" width="7.1640625" bestFit="1" customWidth="1"/>
    <col min="21" max="21" width="63.6640625" bestFit="1" customWidth="1"/>
    <col min="23" max="23" width="7.83203125" bestFit="1" customWidth="1"/>
    <col min="24" max="24" width="5.6640625" customWidth="1"/>
    <col min="25" max="25" width="6.83203125" customWidth="1"/>
    <col min="26" max="26" width="7.83203125" bestFit="1" customWidth="1"/>
    <col min="27" max="28" width="4.75" customWidth="1"/>
  </cols>
  <sheetData>
    <row r="1" spans="2:21" ht="26.5" x14ac:dyDescent="0.55000000000000004">
      <c r="B1" s="130"/>
      <c r="C1" s="238" t="s">
        <v>78</v>
      </c>
      <c r="D1" s="238"/>
      <c r="E1" s="238"/>
      <c r="F1" s="238"/>
      <c r="G1" s="238"/>
      <c r="H1" s="238"/>
      <c r="I1" s="238"/>
      <c r="J1" s="238"/>
      <c r="K1" s="238"/>
      <c r="L1" s="238"/>
      <c r="M1" s="238"/>
      <c r="N1" s="238"/>
      <c r="O1" s="238"/>
      <c r="P1" s="87"/>
      <c r="Q1" s="87"/>
      <c r="R1" s="87"/>
      <c r="S1" s="87"/>
      <c r="T1" s="87"/>
      <c r="U1" s="86">
        <v>43948</v>
      </c>
    </row>
    <row r="2" spans="2:21" ht="13" customHeight="1" x14ac:dyDescent="0.55000000000000004">
      <c r="E2" s="113" t="s">
        <v>125</v>
      </c>
      <c r="F2" s="114"/>
      <c r="G2" s="113"/>
      <c r="H2" s="114"/>
      <c r="I2" s="114"/>
      <c r="J2" s="114"/>
      <c r="U2" s="72" t="s">
        <v>77</v>
      </c>
    </row>
    <row r="3" spans="2:21" ht="5.5" customHeight="1" thickBot="1" x14ac:dyDescent="0.6"/>
    <row r="4" spans="2:21" x14ac:dyDescent="0.55000000000000004">
      <c r="B4" s="62" t="s">
        <v>3</v>
      </c>
      <c r="C4" s="245" t="s">
        <v>72</v>
      </c>
      <c r="D4" s="246"/>
      <c r="E4" s="246"/>
      <c r="F4" s="256"/>
      <c r="G4" s="245" t="s">
        <v>68</v>
      </c>
      <c r="H4" s="246"/>
      <c r="I4" s="251" t="s">
        <v>87</v>
      </c>
      <c r="J4" s="247" t="s">
        <v>71</v>
      </c>
      <c r="K4" s="248"/>
      <c r="L4" s="249" t="s">
        <v>70</v>
      </c>
      <c r="M4" s="250"/>
      <c r="N4" s="239" t="s">
        <v>73</v>
      </c>
      <c r="O4" s="240"/>
      <c r="P4" s="253" t="s">
        <v>92</v>
      </c>
      <c r="Q4" s="254"/>
      <c r="R4" s="253" t="s">
        <v>88</v>
      </c>
      <c r="S4" s="254"/>
      <c r="T4" s="255"/>
      <c r="U4" s="241" t="s">
        <v>75</v>
      </c>
    </row>
    <row r="5" spans="2:21" ht="18.5" customHeight="1" thickBot="1" x14ac:dyDescent="0.6">
      <c r="B5" s="63" t="s">
        <v>76</v>
      </c>
      <c r="C5" s="243" t="s">
        <v>69</v>
      </c>
      <c r="D5" s="244"/>
      <c r="E5" s="92" t="s">
        <v>9</v>
      </c>
      <c r="F5" s="71" t="s">
        <v>86</v>
      </c>
      <c r="G5" s="69" t="s">
        <v>69</v>
      </c>
      <c r="H5" s="70" t="s">
        <v>9</v>
      </c>
      <c r="I5" s="252"/>
      <c r="J5" s="69" t="s">
        <v>69</v>
      </c>
      <c r="K5" s="70" t="s">
        <v>74</v>
      </c>
      <c r="L5" s="69" t="s">
        <v>69</v>
      </c>
      <c r="M5" s="70" t="s">
        <v>9</v>
      </c>
      <c r="N5" s="69" t="s">
        <v>69</v>
      </c>
      <c r="O5" s="71" t="s">
        <v>9</v>
      </c>
      <c r="P5" s="88" t="s">
        <v>105</v>
      </c>
      <c r="Q5" s="71" t="s">
        <v>9</v>
      </c>
      <c r="R5" s="120" t="s">
        <v>90</v>
      </c>
      <c r="S5" s="68" t="s">
        <v>91</v>
      </c>
      <c r="T5" s="68" t="s">
        <v>89</v>
      </c>
      <c r="U5" s="242"/>
    </row>
    <row r="6" spans="2:21" x14ac:dyDescent="0.55000000000000004">
      <c r="B6" s="64"/>
      <c r="C6" s="205"/>
      <c r="D6" s="206"/>
      <c r="E6" s="207"/>
      <c r="F6" s="208"/>
      <c r="G6" s="205"/>
      <c r="H6" s="207"/>
      <c r="I6" s="208"/>
      <c r="J6" s="205"/>
      <c r="K6" s="207"/>
      <c r="L6" s="205"/>
      <c r="M6" s="207"/>
      <c r="N6" s="205"/>
      <c r="O6" s="208"/>
      <c r="P6" s="209"/>
      <c r="Q6" s="208"/>
      <c r="R6" s="205"/>
      <c r="S6" s="208"/>
      <c r="T6" s="208"/>
      <c r="U6" s="65"/>
    </row>
    <row r="7" spans="2:21" x14ac:dyDescent="0.55000000000000004">
      <c r="B7" s="76">
        <v>43830</v>
      </c>
      <c r="C7" s="205"/>
      <c r="D7" s="206"/>
      <c r="E7" s="207"/>
      <c r="F7" s="208"/>
      <c r="G7" s="205"/>
      <c r="H7" s="207">
        <v>27</v>
      </c>
      <c r="I7" s="208"/>
      <c r="J7" s="205"/>
      <c r="K7" s="207">
        <v>7</v>
      </c>
      <c r="L7" s="205"/>
      <c r="M7" s="207"/>
      <c r="N7" s="205"/>
      <c r="O7" s="208"/>
      <c r="P7" s="209"/>
      <c r="Q7" s="208"/>
      <c r="R7" s="205"/>
      <c r="S7" s="208"/>
      <c r="T7" s="208"/>
      <c r="U7" s="65" t="s">
        <v>151</v>
      </c>
    </row>
    <row r="8" spans="2:21" x14ac:dyDescent="0.55000000000000004">
      <c r="B8" s="203">
        <v>43831</v>
      </c>
      <c r="C8" s="205"/>
      <c r="D8" s="206"/>
      <c r="E8" s="207"/>
      <c r="F8" s="208"/>
      <c r="G8" s="205"/>
      <c r="H8" s="207"/>
      <c r="I8" s="208"/>
      <c r="J8" s="205"/>
      <c r="K8" s="207"/>
      <c r="L8" s="205"/>
      <c r="M8" s="207"/>
      <c r="N8" s="205"/>
      <c r="O8" s="208"/>
      <c r="P8" s="209"/>
      <c r="Q8" s="208"/>
      <c r="R8" s="205"/>
      <c r="S8" s="208"/>
      <c r="T8" s="208"/>
      <c r="U8" s="65"/>
    </row>
    <row r="9" spans="2:21" x14ac:dyDescent="0.55000000000000004">
      <c r="B9" s="76">
        <v>43832</v>
      </c>
      <c r="C9" s="205"/>
      <c r="D9" s="206"/>
      <c r="E9" s="207"/>
      <c r="F9" s="208"/>
      <c r="G9" s="205"/>
      <c r="H9" s="207"/>
      <c r="I9" s="208"/>
      <c r="J9" s="205"/>
      <c r="K9" s="207"/>
      <c r="L9" s="205"/>
      <c r="M9" s="207"/>
      <c r="N9" s="205"/>
      <c r="O9" s="208"/>
      <c r="P9" s="209"/>
      <c r="Q9" s="208"/>
      <c r="R9" s="205"/>
      <c r="S9" s="208"/>
      <c r="T9" s="208"/>
      <c r="U9" s="65"/>
    </row>
    <row r="10" spans="2:21" x14ac:dyDescent="0.55000000000000004">
      <c r="B10" s="203">
        <v>43833</v>
      </c>
      <c r="C10" s="205"/>
      <c r="D10" s="206"/>
      <c r="E10" s="207"/>
      <c r="F10" s="208"/>
      <c r="G10" s="205">
        <v>0</v>
      </c>
      <c r="H10" s="207">
        <v>44</v>
      </c>
      <c r="I10" s="208"/>
      <c r="J10" s="205"/>
      <c r="K10" s="207">
        <v>11</v>
      </c>
      <c r="L10" s="205"/>
      <c r="M10" s="207"/>
      <c r="N10" s="205"/>
      <c r="O10" s="208"/>
      <c r="P10" s="209"/>
      <c r="Q10" s="208">
        <v>121</v>
      </c>
      <c r="R10" s="205"/>
      <c r="S10" s="208"/>
      <c r="T10" s="208"/>
      <c r="U10" s="65" t="s">
        <v>150</v>
      </c>
    </row>
    <row r="11" spans="2:21" x14ac:dyDescent="0.55000000000000004">
      <c r="B11" s="76">
        <v>43834</v>
      </c>
      <c r="C11" s="205"/>
      <c r="D11" s="206"/>
      <c r="E11" s="207"/>
      <c r="F11" s="208"/>
      <c r="G11" s="205">
        <v>0</v>
      </c>
      <c r="H11" s="207"/>
      <c r="I11" s="208"/>
      <c r="J11" s="205"/>
      <c r="K11" s="207"/>
      <c r="L11" s="205"/>
      <c r="M11" s="207"/>
      <c r="N11" s="205"/>
      <c r="O11" s="208"/>
      <c r="P11" s="209"/>
      <c r="Q11" s="208"/>
      <c r="R11" s="205"/>
      <c r="S11" s="208"/>
      <c r="T11" s="208"/>
      <c r="U11" s="65"/>
    </row>
    <row r="12" spans="2:21" x14ac:dyDescent="0.55000000000000004">
      <c r="B12" s="204">
        <v>43835</v>
      </c>
      <c r="C12" s="205"/>
      <c r="D12" s="206"/>
      <c r="E12" s="207"/>
      <c r="F12" s="208"/>
      <c r="G12" s="205">
        <v>0</v>
      </c>
      <c r="H12" s="207">
        <v>59</v>
      </c>
      <c r="I12" s="208"/>
      <c r="J12" s="205"/>
      <c r="K12" s="207"/>
      <c r="L12" s="205"/>
      <c r="M12" s="207">
        <v>0</v>
      </c>
      <c r="N12" s="205"/>
      <c r="O12" s="208"/>
      <c r="P12" s="209"/>
      <c r="Q12" s="208">
        <v>163</v>
      </c>
      <c r="R12" s="205"/>
      <c r="S12" s="208"/>
      <c r="T12" s="208"/>
      <c r="U12" s="65" t="s">
        <v>150</v>
      </c>
    </row>
    <row r="13" spans="2:21" x14ac:dyDescent="0.55000000000000004">
      <c r="B13" s="76">
        <v>43836</v>
      </c>
      <c r="C13" s="205"/>
      <c r="D13" s="206"/>
      <c r="E13" s="207"/>
      <c r="F13" s="208"/>
      <c r="G13" s="205">
        <v>0</v>
      </c>
      <c r="H13" s="207"/>
      <c r="I13" s="208"/>
      <c r="J13" s="205"/>
      <c r="K13" s="207"/>
      <c r="L13" s="205"/>
      <c r="M13" s="207"/>
      <c r="N13" s="205"/>
      <c r="O13" s="208"/>
      <c r="P13" s="209"/>
      <c r="Q13" s="208"/>
      <c r="R13" s="205"/>
      <c r="S13" s="208"/>
      <c r="T13" s="208"/>
      <c r="U13" s="65"/>
    </row>
    <row r="14" spans="2:21" x14ac:dyDescent="0.55000000000000004">
      <c r="B14" s="75">
        <v>43837</v>
      </c>
      <c r="C14" s="191"/>
      <c r="D14" s="192"/>
      <c r="E14" s="193"/>
      <c r="F14" s="194"/>
      <c r="G14" s="205">
        <v>0</v>
      </c>
      <c r="H14" s="193"/>
      <c r="I14" s="196"/>
      <c r="J14" s="191"/>
      <c r="K14" s="197"/>
      <c r="L14" s="195"/>
      <c r="M14" s="193"/>
      <c r="N14" s="191"/>
      <c r="O14" s="194"/>
      <c r="P14" s="198"/>
      <c r="Q14" s="194"/>
      <c r="R14" s="191"/>
      <c r="S14" s="194"/>
      <c r="T14" s="194"/>
      <c r="U14" s="65"/>
    </row>
    <row r="15" spans="2:21" x14ac:dyDescent="0.55000000000000004">
      <c r="B15" s="76">
        <v>43838</v>
      </c>
      <c r="C15" s="191"/>
      <c r="D15" s="192"/>
      <c r="E15" s="193"/>
      <c r="F15" s="194"/>
      <c r="G15" s="205">
        <v>0</v>
      </c>
      <c r="H15" s="193"/>
      <c r="I15" s="196"/>
      <c r="J15" s="191"/>
      <c r="K15" s="197"/>
      <c r="L15" s="195"/>
      <c r="M15" s="193"/>
      <c r="N15" s="191"/>
      <c r="O15" s="194"/>
      <c r="P15" s="198"/>
      <c r="Q15" s="194"/>
      <c r="R15" s="191"/>
      <c r="S15" s="194"/>
      <c r="T15" s="194"/>
      <c r="U15" s="65"/>
    </row>
    <row r="16" spans="2:21" x14ac:dyDescent="0.55000000000000004">
      <c r="B16" s="75">
        <v>43839</v>
      </c>
      <c r="C16" s="191"/>
      <c r="D16" s="192"/>
      <c r="E16" s="193"/>
      <c r="F16" s="194"/>
      <c r="G16" s="205">
        <v>0</v>
      </c>
      <c r="H16" s="193"/>
      <c r="I16" s="196"/>
      <c r="J16" s="191"/>
      <c r="K16" s="197"/>
      <c r="L16" s="195">
        <v>1</v>
      </c>
      <c r="M16" s="193"/>
      <c r="N16" s="191"/>
      <c r="O16" s="194"/>
      <c r="P16" s="198"/>
      <c r="Q16" s="194"/>
      <c r="R16" s="191"/>
      <c r="S16" s="194"/>
      <c r="T16" s="194"/>
      <c r="U16" s="65"/>
    </row>
    <row r="17" spans="2:28" x14ac:dyDescent="0.55000000000000004">
      <c r="B17" s="76">
        <v>43840</v>
      </c>
      <c r="C17" s="191"/>
      <c r="D17" s="192"/>
      <c r="E17" s="193"/>
      <c r="F17" s="194"/>
      <c r="G17" s="195"/>
      <c r="H17" s="193"/>
      <c r="I17" s="196"/>
      <c r="J17" s="191"/>
      <c r="K17" s="197"/>
      <c r="L17" s="195"/>
      <c r="M17" s="193"/>
      <c r="N17" s="191"/>
      <c r="O17" s="194"/>
      <c r="P17" s="198"/>
      <c r="Q17" s="194"/>
      <c r="R17" s="191"/>
      <c r="S17" s="194"/>
      <c r="T17" s="194"/>
      <c r="U17" s="65"/>
    </row>
    <row r="18" spans="2:28" x14ac:dyDescent="0.55000000000000004">
      <c r="B18" s="75">
        <v>43841</v>
      </c>
      <c r="C18" s="191"/>
      <c r="D18" s="192"/>
      <c r="E18" s="193"/>
      <c r="F18" s="194"/>
      <c r="G18" s="195"/>
      <c r="H18" s="193"/>
      <c r="I18" s="196"/>
      <c r="J18" s="191"/>
      <c r="K18" s="197"/>
      <c r="L18" s="195"/>
      <c r="M18" s="193"/>
      <c r="N18" s="191"/>
      <c r="O18" s="194"/>
      <c r="P18" s="198"/>
      <c r="Q18" s="194"/>
      <c r="R18" s="191"/>
      <c r="S18" s="194"/>
      <c r="T18" s="194"/>
      <c r="U18" s="65"/>
    </row>
    <row r="19" spans="2:28" x14ac:dyDescent="0.55000000000000004">
      <c r="B19" s="76">
        <v>43842</v>
      </c>
      <c r="C19" s="191"/>
      <c r="D19" s="192"/>
      <c r="E19" s="193"/>
      <c r="F19" s="194"/>
      <c r="G19" s="195"/>
      <c r="H19" s="193"/>
      <c r="I19" s="196"/>
      <c r="J19" s="191"/>
      <c r="K19" s="197"/>
      <c r="L19" s="195"/>
      <c r="M19" s="193"/>
      <c r="N19" s="191"/>
      <c r="O19" s="194"/>
      <c r="P19" s="198"/>
      <c r="Q19" s="194"/>
      <c r="R19" s="191"/>
      <c r="S19" s="194"/>
      <c r="T19" s="194"/>
      <c r="U19" s="65"/>
    </row>
    <row r="20" spans="2:28" x14ac:dyDescent="0.55000000000000004">
      <c r="B20" s="75">
        <v>43843</v>
      </c>
      <c r="C20" s="191"/>
      <c r="D20" s="192"/>
      <c r="E20" s="207"/>
      <c r="F20" s="208"/>
      <c r="G20" s="205"/>
      <c r="H20" s="207"/>
      <c r="I20" s="208"/>
      <c r="J20" s="205"/>
      <c r="K20" s="207"/>
      <c r="L20" s="205"/>
      <c r="M20" s="207"/>
      <c r="N20" s="205"/>
      <c r="O20" s="208"/>
      <c r="P20" s="209"/>
      <c r="Q20" s="208"/>
      <c r="R20" s="205"/>
      <c r="S20" s="208"/>
      <c r="T20" s="208"/>
      <c r="U20" s="65"/>
    </row>
    <row r="21" spans="2:28" x14ac:dyDescent="0.55000000000000004">
      <c r="B21" s="76">
        <v>43844</v>
      </c>
      <c r="C21" s="191"/>
      <c r="D21" s="192"/>
      <c r="E21" s="207"/>
      <c r="F21" s="208"/>
      <c r="G21" s="205"/>
      <c r="H21" s="207">
        <v>41</v>
      </c>
      <c r="I21" s="208"/>
      <c r="J21" s="205"/>
      <c r="K21" s="207">
        <v>6</v>
      </c>
      <c r="L21" s="205"/>
      <c r="M21" s="207">
        <v>1</v>
      </c>
      <c r="N21" s="205"/>
      <c r="O21" s="208">
        <v>7</v>
      </c>
      <c r="P21" s="209"/>
      <c r="Q21" s="208">
        <v>763</v>
      </c>
      <c r="R21" s="205"/>
      <c r="S21" s="208">
        <v>450</v>
      </c>
      <c r="T21" s="211">
        <v>313</v>
      </c>
      <c r="U21" s="65"/>
    </row>
    <row r="22" spans="2:28" x14ac:dyDescent="0.55000000000000004">
      <c r="B22" s="75">
        <v>43845</v>
      </c>
      <c r="C22" s="191"/>
      <c r="D22" s="192"/>
      <c r="E22" s="207"/>
      <c r="F22" s="208"/>
      <c r="G22" s="205">
        <v>0</v>
      </c>
      <c r="H22" s="212">
        <f>+H21+G22</f>
        <v>41</v>
      </c>
      <c r="I22" s="208"/>
      <c r="J22" s="205"/>
      <c r="K22" s="207"/>
      <c r="L22" s="205">
        <v>1</v>
      </c>
      <c r="M22" s="213">
        <f t="shared" ref="M22:M23" si="0">+M21+L22</f>
        <v>2</v>
      </c>
      <c r="N22" s="205">
        <v>5</v>
      </c>
      <c r="O22" s="208">
        <f>+O21+N22</f>
        <v>12</v>
      </c>
      <c r="P22" s="209">
        <v>0</v>
      </c>
      <c r="Q22" s="213">
        <f>+Q21+P22</f>
        <v>763</v>
      </c>
      <c r="R22" s="214">
        <f>+S22-S21</f>
        <v>194</v>
      </c>
      <c r="S22" s="208">
        <v>644</v>
      </c>
      <c r="T22" s="211">
        <v>119</v>
      </c>
      <c r="U22" s="65" t="s">
        <v>152</v>
      </c>
    </row>
    <row r="23" spans="2:28" x14ac:dyDescent="0.55000000000000004">
      <c r="B23" s="210">
        <v>43846</v>
      </c>
      <c r="C23" s="191"/>
      <c r="D23" s="192"/>
      <c r="E23" s="207"/>
      <c r="F23" s="208"/>
      <c r="G23" s="205">
        <v>4</v>
      </c>
      <c r="H23" s="212">
        <f>+H22+G23</f>
        <v>45</v>
      </c>
      <c r="I23" s="208"/>
      <c r="J23" s="205"/>
      <c r="K23" s="207">
        <v>5</v>
      </c>
      <c r="L23" s="205">
        <v>0</v>
      </c>
      <c r="M23" s="213">
        <f t="shared" si="0"/>
        <v>2</v>
      </c>
      <c r="N23" s="205">
        <v>3</v>
      </c>
      <c r="O23" s="213">
        <f>+O22+N23</f>
        <v>15</v>
      </c>
      <c r="P23" s="209">
        <v>0</v>
      </c>
      <c r="Q23" s="213">
        <f>+Q22+P23</f>
        <v>763</v>
      </c>
      <c r="R23" s="214">
        <f>+S23-S22</f>
        <v>21</v>
      </c>
      <c r="S23" s="208">
        <v>665</v>
      </c>
      <c r="T23" s="211">
        <v>98</v>
      </c>
      <c r="U23" s="65" t="s">
        <v>154</v>
      </c>
    </row>
    <row r="24" spans="2:28" x14ac:dyDescent="0.55000000000000004">
      <c r="B24" s="75">
        <v>43847</v>
      </c>
      <c r="C24" s="191"/>
      <c r="D24" s="192"/>
      <c r="E24" s="207"/>
      <c r="F24" s="208"/>
      <c r="G24" s="205">
        <v>17</v>
      </c>
      <c r="H24" s="212">
        <f>+H23+G24</f>
        <v>62</v>
      </c>
      <c r="I24" s="208"/>
      <c r="J24" s="205">
        <v>3</v>
      </c>
      <c r="K24" s="213">
        <f>+K23+J24</f>
        <v>8</v>
      </c>
      <c r="L24" s="205">
        <v>0</v>
      </c>
      <c r="M24" s="213">
        <f t="shared" ref="M24:M26" si="1">+M23+L24</f>
        <v>2</v>
      </c>
      <c r="N24" s="205">
        <v>4</v>
      </c>
      <c r="O24" s="213">
        <f>+O23+N24</f>
        <v>19</v>
      </c>
      <c r="P24" s="209">
        <v>0</v>
      </c>
      <c r="Q24" s="213">
        <f>+Q23+P24</f>
        <v>763</v>
      </c>
      <c r="R24" s="214">
        <f>+S24-S23</f>
        <v>16</v>
      </c>
      <c r="S24" s="211">
        <v>681</v>
      </c>
      <c r="T24" s="213">
        <f>+T23-R24</f>
        <v>82</v>
      </c>
      <c r="U24" s="65" t="s">
        <v>153</v>
      </c>
    </row>
    <row r="25" spans="2:28" x14ac:dyDescent="0.55000000000000004">
      <c r="B25" s="76">
        <v>43848</v>
      </c>
      <c r="C25" s="191"/>
      <c r="D25" s="192"/>
      <c r="E25" s="207"/>
      <c r="F25" s="208"/>
      <c r="G25" s="205">
        <v>59</v>
      </c>
      <c r="H25" s="212">
        <f>+H24+G25</f>
        <v>121</v>
      </c>
      <c r="I25" s="208"/>
      <c r="J25" s="205"/>
      <c r="K25" s="207"/>
      <c r="L25" s="205">
        <v>0</v>
      </c>
      <c r="M25" s="213">
        <f t="shared" si="1"/>
        <v>2</v>
      </c>
      <c r="N25" s="205">
        <v>5</v>
      </c>
      <c r="O25" s="213">
        <f>+O24+N25</f>
        <v>24</v>
      </c>
      <c r="P25" s="209"/>
      <c r="Q25" s="208"/>
      <c r="R25" s="205"/>
      <c r="S25" s="208"/>
      <c r="T25" s="208"/>
      <c r="U25" s="65" t="s">
        <v>155</v>
      </c>
    </row>
    <row r="26" spans="2:28" x14ac:dyDescent="0.55000000000000004">
      <c r="B26" s="75">
        <v>43849</v>
      </c>
      <c r="C26" s="199"/>
      <c r="D26" s="200"/>
      <c r="E26" s="215"/>
      <c r="F26" s="216"/>
      <c r="G26" s="217">
        <v>77</v>
      </c>
      <c r="H26" s="212">
        <f>+H25+G26</f>
        <v>198</v>
      </c>
      <c r="I26" s="218">
        <v>169</v>
      </c>
      <c r="J26" s="217">
        <v>1</v>
      </c>
      <c r="K26" s="211">
        <v>44</v>
      </c>
      <c r="L26" s="217">
        <v>2</v>
      </c>
      <c r="M26" s="213">
        <f t="shared" si="1"/>
        <v>4</v>
      </c>
      <c r="N26" s="217">
        <v>1</v>
      </c>
      <c r="O26" s="213">
        <f>+O25+N26</f>
        <v>25</v>
      </c>
      <c r="P26" s="219"/>
      <c r="Q26" s="218">
        <v>817</v>
      </c>
      <c r="R26" s="217"/>
      <c r="S26" s="218">
        <v>727</v>
      </c>
      <c r="T26" s="218">
        <v>90</v>
      </c>
      <c r="U26" s="65" t="s">
        <v>155</v>
      </c>
      <c r="X26" s="98" t="s">
        <v>117</v>
      </c>
      <c r="Y26" s="98" t="s">
        <v>118</v>
      </c>
      <c r="Z26" s="98"/>
      <c r="AA26" s="98" t="s">
        <v>115</v>
      </c>
      <c r="AB26" s="98" t="s">
        <v>116</v>
      </c>
    </row>
    <row r="27" spans="2:28" s="98" customFormat="1" x14ac:dyDescent="0.55000000000000004">
      <c r="B27" s="76">
        <v>43850</v>
      </c>
      <c r="C27" s="73">
        <v>27</v>
      </c>
      <c r="D27" s="105"/>
      <c r="E27" s="220">
        <v>54</v>
      </c>
      <c r="F27" s="106"/>
      <c r="G27" s="73">
        <v>77</v>
      </c>
      <c r="H27" s="220">
        <v>291</v>
      </c>
      <c r="I27" s="106"/>
      <c r="J27" s="73"/>
      <c r="K27" s="74"/>
      <c r="L27" s="73"/>
      <c r="M27" s="74"/>
      <c r="N27" s="73"/>
      <c r="O27" s="106"/>
      <c r="P27" s="201"/>
      <c r="Q27" s="106"/>
      <c r="R27" s="73"/>
      <c r="S27" s="106"/>
      <c r="T27" s="106"/>
      <c r="U27" s="97" t="s">
        <v>156</v>
      </c>
      <c r="W27" s="122">
        <f t="shared" ref="W27:W30" si="2">+B27</f>
        <v>43850</v>
      </c>
      <c r="X27" s="123">
        <f>+G27</f>
        <v>77</v>
      </c>
      <c r="Y27" s="98">
        <f>+H27</f>
        <v>291</v>
      </c>
      <c r="Z27" s="124">
        <f>+B27</f>
        <v>43850</v>
      </c>
      <c r="AA27" s="98">
        <f>+L27</f>
        <v>0</v>
      </c>
      <c r="AB27" s="98">
        <f>+M27</f>
        <v>0</v>
      </c>
    </row>
    <row r="28" spans="2:28" s="98" customFormat="1" ht="36" x14ac:dyDescent="0.55000000000000004">
      <c r="B28" s="76">
        <v>43851</v>
      </c>
      <c r="C28" s="54">
        <v>26</v>
      </c>
      <c r="D28" s="84" t="s">
        <v>149</v>
      </c>
      <c r="E28" s="51">
        <v>440</v>
      </c>
      <c r="F28" s="50"/>
      <c r="G28" s="48">
        <v>149</v>
      </c>
      <c r="H28" s="51">
        <v>37</v>
      </c>
      <c r="I28" s="50"/>
      <c r="J28" s="52"/>
      <c r="K28" s="53">
        <v>102</v>
      </c>
      <c r="L28" s="48">
        <v>3</v>
      </c>
      <c r="M28" s="51">
        <v>9</v>
      </c>
      <c r="N28" s="54"/>
      <c r="O28" s="50"/>
      <c r="P28" s="94"/>
      <c r="Q28" s="85"/>
      <c r="R28" s="54"/>
      <c r="S28" s="85"/>
      <c r="T28" s="85"/>
      <c r="U28" s="100" t="s">
        <v>95</v>
      </c>
      <c r="W28" s="122">
        <f t="shared" si="2"/>
        <v>43851</v>
      </c>
      <c r="X28" s="123">
        <f t="shared" ref="X28:X55" si="3">+G28</f>
        <v>149</v>
      </c>
      <c r="Y28" s="98">
        <f t="shared" ref="Y28:Y54" si="4">+H28</f>
        <v>37</v>
      </c>
      <c r="Z28" s="124">
        <f>+B28</f>
        <v>43851</v>
      </c>
      <c r="AA28" s="98">
        <f t="shared" ref="AA28:AA54" si="5">+L28</f>
        <v>3</v>
      </c>
      <c r="AB28" s="98">
        <f t="shared" ref="AB28:AB54" si="6">+M28</f>
        <v>9</v>
      </c>
    </row>
    <row r="29" spans="2:28" s="107" customFormat="1" ht="36" x14ac:dyDescent="0.55000000000000004">
      <c r="B29" s="76">
        <v>43852</v>
      </c>
      <c r="C29" s="54">
        <v>257</v>
      </c>
      <c r="D29" s="202"/>
      <c r="E29" s="51">
        <v>393</v>
      </c>
      <c r="F29" s="57"/>
      <c r="G29" s="52">
        <v>131</v>
      </c>
      <c r="H29" s="55">
        <v>571</v>
      </c>
      <c r="I29" s="57"/>
      <c r="J29" s="48"/>
      <c r="K29" s="55">
        <v>95</v>
      </c>
      <c r="L29" s="48">
        <v>8</v>
      </c>
      <c r="M29" s="56">
        <f t="shared" ref="M29:M40" si="7">+L29+M28</f>
        <v>17</v>
      </c>
      <c r="N29" s="48"/>
      <c r="O29" s="57"/>
      <c r="P29" s="99"/>
      <c r="Q29" s="90">
        <v>5897</v>
      </c>
      <c r="R29" s="48"/>
      <c r="S29" s="85">
        <v>969</v>
      </c>
      <c r="T29" s="90">
        <v>4928</v>
      </c>
      <c r="U29" s="102" t="s">
        <v>94</v>
      </c>
      <c r="W29" s="122">
        <f t="shared" si="2"/>
        <v>43852</v>
      </c>
      <c r="X29" s="123">
        <f t="shared" si="3"/>
        <v>131</v>
      </c>
      <c r="Y29" s="98">
        <f t="shared" si="4"/>
        <v>571</v>
      </c>
      <c r="Z29" s="124">
        <f>+B29</f>
        <v>43852</v>
      </c>
      <c r="AA29" s="98">
        <f t="shared" si="5"/>
        <v>8</v>
      </c>
      <c r="AB29" s="98">
        <f t="shared" si="6"/>
        <v>17</v>
      </c>
    </row>
    <row r="30" spans="2:28" s="98" customFormat="1" x14ac:dyDescent="0.55000000000000004">
      <c r="B30" s="76">
        <v>43853</v>
      </c>
      <c r="C30" s="48">
        <v>680</v>
      </c>
      <c r="D30" s="49"/>
      <c r="E30" s="53">
        <v>1072</v>
      </c>
      <c r="F30" s="90"/>
      <c r="G30" s="48">
        <v>259</v>
      </c>
      <c r="H30" s="56">
        <f>+H29+G30</f>
        <v>830</v>
      </c>
      <c r="I30" s="58"/>
      <c r="J30" s="48"/>
      <c r="K30" s="55">
        <v>177</v>
      </c>
      <c r="L30" s="48">
        <v>8</v>
      </c>
      <c r="M30" s="56">
        <f t="shared" si="7"/>
        <v>25</v>
      </c>
      <c r="N30" s="48">
        <v>6</v>
      </c>
      <c r="O30" s="57">
        <v>34</v>
      </c>
      <c r="P30" s="112">
        <f>+Q30-Q29</f>
        <v>3610</v>
      </c>
      <c r="Q30" s="90">
        <v>9507</v>
      </c>
      <c r="R30" s="48"/>
      <c r="S30" s="85">
        <v>1087</v>
      </c>
      <c r="T30" s="90">
        <v>8420</v>
      </c>
      <c r="U30" s="101" t="s">
        <v>93</v>
      </c>
      <c r="W30" s="122">
        <f t="shared" si="2"/>
        <v>43853</v>
      </c>
      <c r="X30" s="123">
        <f t="shared" si="3"/>
        <v>259</v>
      </c>
      <c r="Y30" s="98">
        <f t="shared" si="4"/>
        <v>830</v>
      </c>
      <c r="Z30" s="124">
        <f t="shared" ref="Z30:Z54" si="8">+B30</f>
        <v>43853</v>
      </c>
      <c r="AA30" s="98">
        <f t="shared" si="5"/>
        <v>8</v>
      </c>
      <c r="AB30" s="98">
        <f t="shared" si="6"/>
        <v>25</v>
      </c>
    </row>
    <row r="31" spans="2:28" s="98" customFormat="1" x14ac:dyDescent="0.55000000000000004">
      <c r="B31" s="76">
        <v>43854</v>
      </c>
      <c r="C31" s="48">
        <v>1118</v>
      </c>
      <c r="D31" s="49"/>
      <c r="E31" s="53">
        <v>1965</v>
      </c>
      <c r="F31" s="90"/>
      <c r="G31" s="48">
        <v>444</v>
      </c>
      <c r="H31" s="51">
        <v>1287</v>
      </c>
      <c r="I31" s="50"/>
      <c r="J31" s="48"/>
      <c r="K31" s="55"/>
      <c r="L31" s="48">
        <v>16</v>
      </c>
      <c r="M31" s="56">
        <f t="shared" si="7"/>
        <v>41</v>
      </c>
      <c r="N31" s="48">
        <v>11</v>
      </c>
      <c r="O31" s="50">
        <v>38</v>
      </c>
      <c r="P31" s="112">
        <f t="shared" ref="P31:P73" si="9">+Q31-Q30</f>
        <v>5690</v>
      </c>
      <c r="Q31" s="91">
        <v>15197</v>
      </c>
      <c r="R31" s="52">
        <v>1230</v>
      </c>
      <c r="S31" s="118"/>
      <c r="T31" s="91">
        <v>13967</v>
      </c>
      <c r="U31" s="97"/>
      <c r="W31" s="122">
        <f>+B31</f>
        <v>43854</v>
      </c>
      <c r="X31" s="123">
        <f t="shared" si="3"/>
        <v>444</v>
      </c>
      <c r="Y31" s="98">
        <f t="shared" si="4"/>
        <v>1287</v>
      </c>
      <c r="Z31" s="124">
        <f t="shared" si="8"/>
        <v>43854</v>
      </c>
      <c r="AA31" s="98">
        <f t="shared" si="5"/>
        <v>16</v>
      </c>
      <c r="AB31" s="98">
        <f t="shared" si="6"/>
        <v>41</v>
      </c>
    </row>
    <row r="32" spans="2:28" s="98" customFormat="1" x14ac:dyDescent="0.55000000000000004">
      <c r="B32" s="76">
        <v>43855</v>
      </c>
      <c r="C32" s="48">
        <v>1309</v>
      </c>
      <c r="D32" s="49"/>
      <c r="E32" s="109"/>
      <c r="F32" s="90">
        <v>2684</v>
      </c>
      <c r="G32" s="48">
        <v>688</v>
      </c>
      <c r="H32" s="108">
        <f>+H31+G32</f>
        <v>1975</v>
      </c>
      <c r="I32" s="90"/>
      <c r="J32" s="48">
        <v>87</v>
      </c>
      <c r="K32" s="55">
        <v>324</v>
      </c>
      <c r="L32" s="48">
        <v>15</v>
      </c>
      <c r="M32" s="56">
        <f t="shared" si="7"/>
        <v>56</v>
      </c>
      <c r="N32" s="48">
        <v>11</v>
      </c>
      <c r="O32" s="58">
        <f t="shared" ref="O32:O38" si="10">+N32+O31</f>
        <v>49</v>
      </c>
      <c r="P32" s="112">
        <f t="shared" si="9"/>
        <v>8234</v>
      </c>
      <c r="Q32" s="90">
        <v>23431</v>
      </c>
      <c r="R32" s="48">
        <v>325</v>
      </c>
      <c r="S32" s="119"/>
      <c r="T32" s="90">
        <v>21556</v>
      </c>
      <c r="U32" s="97"/>
      <c r="W32" s="122">
        <f t="shared" ref="W32:W55" si="11">+B32</f>
        <v>43855</v>
      </c>
      <c r="X32" s="123">
        <f t="shared" si="3"/>
        <v>688</v>
      </c>
      <c r="Y32" s="98">
        <f t="shared" si="4"/>
        <v>1975</v>
      </c>
      <c r="Z32" s="124">
        <f t="shared" si="8"/>
        <v>43855</v>
      </c>
      <c r="AA32" s="98">
        <f t="shared" si="5"/>
        <v>15</v>
      </c>
      <c r="AB32" s="98">
        <f t="shared" si="6"/>
        <v>56</v>
      </c>
    </row>
    <row r="33" spans="2:28" s="98" customFormat="1" x14ac:dyDescent="0.55000000000000004">
      <c r="B33" s="76">
        <v>43856</v>
      </c>
      <c r="C33" s="48">
        <v>3806</v>
      </c>
      <c r="D33" s="49"/>
      <c r="E33" s="109"/>
      <c r="F33" s="90">
        <v>5794</v>
      </c>
      <c r="G33" s="48">
        <v>769</v>
      </c>
      <c r="H33" s="56">
        <f>+H32+G33</f>
        <v>2744</v>
      </c>
      <c r="I33" s="90"/>
      <c r="J33" s="59"/>
      <c r="K33" s="55">
        <v>461</v>
      </c>
      <c r="L33" s="48">
        <v>24</v>
      </c>
      <c r="M33" s="56">
        <f t="shared" si="7"/>
        <v>80</v>
      </c>
      <c r="N33" s="48">
        <v>2</v>
      </c>
      <c r="O33" s="58">
        <f t="shared" si="10"/>
        <v>51</v>
      </c>
      <c r="P33" s="112">
        <f t="shared" si="9"/>
        <v>9368</v>
      </c>
      <c r="Q33" s="90">
        <v>32799</v>
      </c>
      <c r="R33" s="48">
        <v>583</v>
      </c>
      <c r="S33" s="119"/>
      <c r="T33" s="90">
        <v>30453</v>
      </c>
      <c r="U33" s="97"/>
      <c r="W33" s="122">
        <f t="shared" si="11"/>
        <v>43856</v>
      </c>
      <c r="X33" s="123">
        <f t="shared" si="3"/>
        <v>769</v>
      </c>
      <c r="Y33" s="98">
        <f t="shared" si="4"/>
        <v>2744</v>
      </c>
      <c r="Z33" s="124">
        <f t="shared" si="8"/>
        <v>43856</v>
      </c>
      <c r="AA33" s="98">
        <f t="shared" si="5"/>
        <v>24</v>
      </c>
      <c r="AB33" s="98">
        <f t="shared" si="6"/>
        <v>80</v>
      </c>
    </row>
    <row r="34" spans="2:28" s="98" customFormat="1" x14ac:dyDescent="0.55000000000000004">
      <c r="B34" s="76">
        <v>43857</v>
      </c>
      <c r="C34" s="48">
        <v>2077</v>
      </c>
      <c r="D34" s="49"/>
      <c r="E34" s="109"/>
      <c r="F34" s="90">
        <v>6973</v>
      </c>
      <c r="G34" s="48">
        <v>1771</v>
      </c>
      <c r="H34" s="56">
        <f>+H33+G34</f>
        <v>4515</v>
      </c>
      <c r="I34" s="90"/>
      <c r="J34" s="48">
        <v>515</v>
      </c>
      <c r="K34" s="56">
        <f t="shared" ref="K34:O91" si="12">+J34+K33</f>
        <v>976</v>
      </c>
      <c r="L34" s="48">
        <v>26</v>
      </c>
      <c r="M34" s="56">
        <f t="shared" si="7"/>
        <v>106</v>
      </c>
      <c r="N34" s="48">
        <v>9</v>
      </c>
      <c r="O34" s="58">
        <f t="shared" si="10"/>
        <v>60</v>
      </c>
      <c r="P34" s="112">
        <f t="shared" si="9"/>
        <v>15034</v>
      </c>
      <c r="Q34" s="90">
        <v>47833</v>
      </c>
      <c r="R34" s="48">
        <v>914</v>
      </c>
      <c r="S34" s="119"/>
      <c r="T34" s="90">
        <v>44132</v>
      </c>
      <c r="U34" s="97"/>
      <c r="W34" s="122">
        <f t="shared" si="11"/>
        <v>43857</v>
      </c>
      <c r="X34" s="123">
        <f t="shared" si="3"/>
        <v>1771</v>
      </c>
      <c r="Y34" s="98">
        <f t="shared" si="4"/>
        <v>4515</v>
      </c>
      <c r="Z34" s="124">
        <f t="shared" si="8"/>
        <v>43857</v>
      </c>
      <c r="AA34" s="98">
        <f t="shared" si="5"/>
        <v>26</v>
      </c>
      <c r="AB34" s="98">
        <f t="shared" si="6"/>
        <v>106</v>
      </c>
    </row>
    <row r="35" spans="2:28" s="98" customFormat="1" x14ac:dyDescent="0.55000000000000004">
      <c r="B35" s="76">
        <v>43858</v>
      </c>
      <c r="C35" s="48">
        <v>3248</v>
      </c>
      <c r="D35" s="49"/>
      <c r="E35" s="109"/>
      <c r="F35" s="90">
        <v>9239</v>
      </c>
      <c r="G35" s="48">
        <v>1459</v>
      </c>
      <c r="H35" s="56">
        <f>+H34+G35</f>
        <v>5974</v>
      </c>
      <c r="I35" s="90"/>
      <c r="J35" s="48">
        <v>263</v>
      </c>
      <c r="K35" s="56">
        <f t="shared" si="12"/>
        <v>1239</v>
      </c>
      <c r="L35" s="48">
        <v>26</v>
      </c>
      <c r="M35" s="56">
        <f t="shared" si="7"/>
        <v>132</v>
      </c>
      <c r="N35" s="48">
        <v>43</v>
      </c>
      <c r="O35" s="58">
        <f t="shared" si="10"/>
        <v>103</v>
      </c>
      <c r="P35" s="112">
        <f t="shared" si="9"/>
        <v>17704</v>
      </c>
      <c r="Q35" s="90">
        <v>65537</v>
      </c>
      <c r="R35" s="48">
        <v>1604</v>
      </c>
      <c r="S35" s="119"/>
      <c r="T35" s="90">
        <v>59990</v>
      </c>
      <c r="U35" s="97"/>
      <c r="W35" s="122">
        <f t="shared" si="11"/>
        <v>43858</v>
      </c>
      <c r="X35" s="123">
        <f t="shared" si="3"/>
        <v>1459</v>
      </c>
      <c r="Y35" s="98">
        <f t="shared" si="4"/>
        <v>5974</v>
      </c>
      <c r="Z35" s="124">
        <f t="shared" si="8"/>
        <v>43858</v>
      </c>
      <c r="AA35" s="98">
        <f t="shared" si="5"/>
        <v>26</v>
      </c>
      <c r="AB35" s="98">
        <f t="shared" si="6"/>
        <v>132</v>
      </c>
    </row>
    <row r="36" spans="2:28" s="98" customFormat="1" x14ac:dyDescent="0.55000000000000004">
      <c r="B36" s="76">
        <v>43859</v>
      </c>
      <c r="C36" s="48">
        <v>4148</v>
      </c>
      <c r="D36" s="49"/>
      <c r="E36" s="109"/>
      <c r="F36" s="90">
        <v>12167</v>
      </c>
      <c r="G36" s="48">
        <v>1737</v>
      </c>
      <c r="H36" s="56">
        <f>+H35+G36</f>
        <v>7711</v>
      </c>
      <c r="I36" s="90"/>
      <c r="J36" s="48">
        <v>131</v>
      </c>
      <c r="K36" s="56">
        <f t="shared" si="12"/>
        <v>1370</v>
      </c>
      <c r="L36" s="48">
        <v>38</v>
      </c>
      <c r="M36" s="56">
        <f t="shared" si="7"/>
        <v>170</v>
      </c>
      <c r="N36" s="48">
        <v>21</v>
      </c>
      <c r="O36" s="58">
        <f t="shared" si="10"/>
        <v>124</v>
      </c>
      <c r="P36" s="112">
        <f t="shared" si="9"/>
        <v>23156</v>
      </c>
      <c r="Q36" s="90">
        <v>88693</v>
      </c>
      <c r="R36" s="48">
        <v>2364</v>
      </c>
      <c r="S36" s="119"/>
      <c r="T36" s="90">
        <v>81947</v>
      </c>
      <c r="U36" s="97"/>
      <c r="W36" s="122">
        <f t="shared" si="11"/>
        <v>43859</v>
      </c>
      <c r="X36" s="123">
        <f t="shared" si="3"/>
        <v>1737</v>
      </c>
      <c r="Y36" s="98">
        <f t="shared" si="4"/>
        <v>7711</v>
      </c>
      <c r="Z36" s="124">
        <f t="shared" si="8"/>
        <v>43859</v>
      </c>
      <c r="AA36" s="98">
        <f t="shared" si="5"/>
        <v>38</v>
      </c>
      <c r="AB36" s="98">
        <f t="shared" si="6"/>
        <v>170</v>
      </c>
    </row>
    <row r="37" spans="2:28" s="98" customFormat="1" x14ac:dyDescent="0.55000000000000004">
      <c r="B37" s="76">
        <v>43860</v>
      </c>
      <c r="C37" s="48">
        <v>4812</v>
      </c>
      <c r="D37" s="49"/>
      <c r="E37" s="109"/>
      <c r="F37" s="90">
        <v>15238</v>
      </c>
      <c r="G37" s="48">
        <v>1982</v>
      </c>
      <c r="H37" s="56">
        <f>+H36+G37-1</f>
        <v>9692</v>
      </c>
      <c r="I37" s="90"/>
      <c r="J37" s="48">
        <v>157</v>
      </c>
      <c r="K37" s="56">
        <f t="shared" si="12"/>
        <v>1527</v>
      </c>
      <c r="L37" s="48">
        <v>43</v>
      </c>
      <c r="M37" s="56">
        <f t="shared" si="7"/>
        <v>213</v>
      </c>
      <c r="N37" s="48">
        <v>47</v>
      </c>
      <c r="O37" s="58">
        <f t="shared" si="10"/>
        <v>171</v>
      </c>
      <c r="P37" s="112">
        <f t="shared" si="9"/>
        <v>24886</v>
      </c>
      <c r="Q37" s="90">
        <v>113579</v>
      </c>
      <c r="R37" s="48">
        <v>4201</v>
      </c>
      <c r="S37" s="119"/>
      <c r="T37" s="90">
        <v>102427</v>
      </c>
      <c r="U37" s="97" t="s">
        <v>81</v>
      </c>
      <c r="W37" s="122">
        <f t="shared" si="11"/>
        <v>43860</v>
      </c>
      <c r="X37" s="123">
        <f t="shared" si="3"/>
        <v>1982</v>
      </c>
      <c r="Y37" s="98">
        <f t="shared" si="4"/>
        <v>9692</v>
      </c>
      <c r="Z37" s="124">
        <f t="shared" si="8"/>
        <v>43860</v>
      </c>
      <c r="AA37" s="98">
        <f t="shared" si="5"/>
        <v>43</v>
      </c>
      <c r="AB37" s="98">
        <f t="shared" si="6"/>
        <v>213</v>
      </c>
    </row>
    <row r="38" spans="2:28" s="98" customFormat="1" x14ac:dyDescent="0.55000000000000004">
      <c r="B38" s="76">
        <v>43861</v>
      </c>
      <c r="C38" s="48">
        <v>5019</v>
      </c>
      <c r="D38" s="49"/>
      <c r="E38" s="109"/>
      <c r="F38" s="90">
        <v>17988</v>
      </c>
      <c r="G38" s="48">
        <v>2102</v>
      </c>
      <c r="H38" s="89">
        <f>+H37+G38-3</f>
        <v>11791</v>
      </c>
      <c r="I38" s="91"/>
      <c r="J38" s="48">
        <v>268</v>
      </c>
      <c r="K38" s="56">
        <f>+J38+K37</f>
        <v>1795</v>
      </c>
      <c r="L38" s="48">
        <v>46</v>
      </c>
      <c r="M38" s="56">
        <f t="shared" si="7"/>
        <v>259</v>
      </c>
      <c r="N38" s="48">
        <v>72</v>
      </c>
      <c r="O38" s="58">
        <f t="shared" si="10"/>
        <v>243</v>
      </c>
      <c r="P38" s="112">
        <f t="shared" si="9"/>
        <v>23408</v>
      </c>
      <c r="Q38" s="90">
        <v>136987</v>
      </c>
      <c r="R38" s="48">
        <v>6509</v>
      </c>
      <c r="S38" s="119"/>
      <c r="T38" s="90">
        <v>118478</v>
      </c>
      <c r="U38" s="100" t="s">
        <v>84</v>
      </c>
      <c r="W38" s="122">
        <f t="shared" si="11"/>
        <v>43861</v>
      </c>
      <c r="X38" s="123">
        <f t="shared" si="3"/>
        <v>2102</v>
      </c>
      <c r="Y38" s="98">
        <f t="shared" si="4"/>
        <v>11791</v>
      </c>
      <c r="Z38" s="124">
        <f t="shared" si="8"/>
        <v>43861</v>
      </c>
      <c r="AA38" s="98">
        <f t="shared" si="5"/>
        <v>46</v>
      </c>
      <c r="AB38" s="98">
        <f t="shared" si="6"/>
        <v>259</v>
      </c>
    </row>
    <row r="39" spans="2:28" s="98" customFormat="1" x14ac:dyDescent="0.55000000000000004">
      <c r="B39" s="103">
        <v>43862</v>
      </c>
      <c r="C39" s="48">
        <v>4562</v>
      </c>
      <c r="D39" s="84"/>
      <c r="E39" s="109"/>
      <c r="F39" s="90">
        <v>19544</v>
      </c>
      <c r="G39" s="48">
        <v>2590</v>
      </c>
      <c r="H39" s="89">
        <f>+H38+G39-1</f>
        <v>14380</v>
      </c>
      <c r="I39" s="91"/>
      <c r="J39" s="48">
        <v>315</v>
      </c>
      <c r="K39" s="56">
        <f t="shared" si="12"/>
        <v>2110</v>
      </c>
      <c r="L39" s="48">
        <v>45</v>
      </c>
      <c r="M39" s="56">
        <f t="shared" si="7"/>
        <v>304</v>
      </c>
      <c r="N39" s="48">
        <v>85</v>
      </c>
      <c r="O39" s="85">
        <v>304</v>
      </c>
      <c r="P39" s="112">
        <f t="shared" si="9"/>
        <v>26857</v>
      </c>
      <c r="Q39" s="91">
        <v>163844</v>
      </c>
      <c r="R39" s="52">
        <v>8044</v>
      </c>
      <c r="S39" s="118"/>
      <c r="T39" s="91">
        <v>137594</v>
      </c>
      <c r="U39" s="97" t="s">
        <v>82</v>
      </c>
      <c r="W39" s="122">
        <f t="shared" si="11"/>
        <v>43862</v>
      </c>
      <c r="X39" s="123">
        <f t="shared" si="3"/>
        <v>2590</v>
      </c>
      <c r="Y39" s="98">
        <f t="shared" si="4"/>
        <v>14380</v>
      </c>
      <c r="Z39" s="124">
        <f t="shared" si="8"/>
        <v>43862</v>
      </c>
      <c r="AA39" s="98">
        <f t="shared" si="5"/>
        <v>45</v>
      </c>
      <c r="AB39" s="98">
        <f t="shared" si="6"/>
        <v>304</v>
      </c>
    </row>
    <row r="40" spans="2:28" s="98" customFormat="1" x14ac:dyDescent="0.55000000000000004">
      <c r="B40" s="103">
        <v>43863</v>
      </c>
      <c r="C40" s="48">
        <v>5173</v>
      </c>
      <c r="D40" s="84"/>
      <c r="E40" s="109"/>
      <c r="F40" s="90">
        <v>21558</v>
      </c>
      <c r="G40" s="48">
        <v>2829</v>
      </c>
      <c r="H40" s="56">
        <f>+H39+G40-3-1</f>
        <v>17205</v>
      </c>
      <c r="I40" s="90"/>
      <c r="J40" s="48">
        <v>186</v>
      </c>
      <c r="K40" s="56">
        <f t="shared" si="12"/>
        <v>2296</v>
      </c>
      <c r="L40" s="48">
        <v>57</v>
      </c>
      <c r="M40" s="56">
        <f t="shared" si="7"/>
        <v>361</v>
      </c>
      <c r="N40" s="48">
        <v>148</v>
      </c>
      <c r="O40" s="85">
        <v>475</v>
      </c>
      <c r="P40" s="112">
        <f t="shared" si="9"/>
        <v>25739</v>
      </c>
      <c r="Q40" s="91">
        <v>189583</v>
      </c>
      <c r="R40" s="52">
        <v>10055</v>
      </c>
      <c r="S40" s="118"/>
      <c r="T40" s="91">
        <v>152700</v>
      </c>
      <c r="U40" s="97" t="s">
        <v>83</v>
      </c>
      <c r="W40" s="122">
        <f t="shared" si="11"/>
        <v>43863</v>
      </c>
      <c r="X40" s="123">
        <f t="shared" si="3"/>
        <v>2829</v>
      </c>
      <c r="Y40" s="98">
        <f t="shared" si="4"/>
        <v>17205</v>
      </c>
      <c r="Z40" s="124">
        <f t="shared" si="8"/>
        <v>43863</v>
      </c>
      <c r="AA40" s="98">
        <f t="shared" si="5"/>
        <v>57</v>
      </c>
      <c r="AB40" s="98">
        <f t="shared" si="6"/>
        <v>361</v>
      </c>
    </row>
    <row r="41" spans="2:28" s="98" customFormat="1" x14ac:dyDescent="0.55000000000000004">
      <c r="B41" s="104">
        <v>43864</v>
      </c>
      <c r="C41" s="48">
        <v>5072</v>
      </c>
      <c r="D41" s="84"/>
      <c r="E41" s="109"/>
      <c r="F41" s="90">
        <v>23214</v>
      </c>
      <c r="G41" s="48">
        <v>3235</v>
      </c>
      <c r="H41" s="56">
        <f>+H40+G41-2</f>
        <v>20438</v>
      </c>
      <c r="I41" s="90"/>
      <c r="J41" s="48">
        <v>492</v>
      </c>
      <c r="K41" s="56">
        <f t="shared" si="12"/>
        <v>2788</v>
      </c>
      <c r="L41" s="48">
        <v>64</v>
      </c>
      <c r="M41" s="56">
        <f t="shared" si="12"/>
        <v>425</v>
      </c>
      <c r="N41" s="48">
        <v>157</v>
      </c>
      <c r="O41" s="56">
        <f t="shared" si="12"/>
        <v>632</v>
      </c>
      <c r="P41" s="112">
        <f t="shared" si="9"/>
        <v>31432</v>
      </c>
      <c r="Q41" s="91">
        <v>221015</v>
      </c>
      <c r="R41" s="48">
        <v>12755</v>
      </c>
      <c r="S41" s="118"/>
      <c r="T41" s="90">
        <v>171329</v>
      </c>
      <c r="U41" s="97"/>
      <c r="W41" s="122">
        <f t="shared" si="11"/>
        <v>43864</v>
      </c>
      <c r="X41" s="123">
        <f t="shared" si="3"/>
        <v>3235</v>
      </c>
      <c r="Y41" s="98">
        <f t="shared" si="4"/>
        <v>20438</v>
      </c>
      <c r="Z41" s="124">
        <f t="shared" si="8"/>
        <v>43864</v>
      </c>
      <c r="AA41" s="98">
        <f t="shared" si="5"/>
        <v>64</v>
      </c>
      <c r="AB41" s="98">
        <f t="shared" si="6"/>
        <v>425</v>
      </c>
    </row>
    <row r="42" spans="2:28" s="98" customFormat="1" x14ac:dyDescent="0.55000000000000004">
      <c r="B42" s="104">
        <v>43865</v>
      </c>
      <c r="C42" s="48">
        <v>3971</v>
      </c>
      <c r="D42" s="84"/>
      <c r="E42" s="110"/>
      <c r="F42" s="90">
        <v>23260</v>
      </c>
      <c r="G42" s="48">
        <v>3887</v>
      </c>
      <c r="H42" s="56">
        <f>+H41+G42-1</f>
        <v>24324</v>
      </c>
      <c r="I42" s="90"/>
      <c r="J42" s="48">
        <v>431</v>
      </c>
      <c r="K42" s="56">
        <f t="shared" si="12"/>
        <v>3219</v>
      </c>
      <c r="L42" s="48">
        <v>65</v>
      </c>
      <c r="M42" s="56">
        <f t="shared" si="12"/>
        <v>490</v>
      </c>
      <c r="N42" s="48">
        <v>262</v>
      </c>
      <c r="O42" s="56">
        <f>+N42+O41-1-1</f>
        <v>892</v>
      </c>
      <c r="P42" s="112">
        <f t="shared" si="9"/>
        <v>31139</v>
      </c>
      <c r="Q42" s="91">
        <v>252154</v>
      </c>
      <c r="R42" s="48">
        <v>18457</v>
      </c>
      <c r="S42" s="118"/>
      <c r="T42" s="90">
        <v>185555</v>
      </c>
      <c r="U42" s="97" t="s">
        <v>85</v>
      </c>
      <c r="W42" s="122">
        <f t="shared" si="11"/>
        <v>43865</v>
      </c>
      <c r="X42" s="123">
        <f t="shared" si="3"/>
        <v>3887</v>
      </c>
      <c r="Y42" s="98">
        <f t="shared" si="4"/>
        <v>24324</v>
      </c>
      <c r="Z42" s="124">
        <f t="shared" si="8"/>
        <v>43865</v>
      </c>
      <c r="AA42" s="98">
        <f t="shared" si="5"/>
        <v>65</v>
      </c>
      <c r="AB42" s="98">
        <f t="shared" si="6"/>
        <v>490</v>
      </c>
    </row>
    <row r="43" spans="2:28" s="98" customFormat="1" x14ac:dyDescent="0.55000000000000004">
      <c r="B43" s="104">
        <v>43866</v>
      </c>
      <c r="C43" s="48">
        <v>5328</v>
      </c>
      <c r="D43" s="84"/>
      <c r="E43" s="109"/>
      <c r="F43" s="90">
        <v>24702</v>
      </c>
      <c r="G43" s="48">
        <v>3694</v>
      </c>
      <c r="H43" s="56">
        <f>+H42+G43</f>
        <v>28018</v>
      </c>
      <c r="I43" s="58">
        <f t="shared" ref="I43:I48" si="13">+H43-M43-O43</f>
        <v>26302</v>
      </c>
      <c r="J43" s="48">
        <v>640</v>
      </c>
      <c r="K43" s="56">
        <f t="shared" si="12"/>
        <v>3859</v>
      </c>
      <c r="L43" s="48">
        <v>73</v>
      </c>
      <c r="M43" s="56">
        <f t="shared" si="12"/>
        <v>563</v>
      </c>
      <c r="N43" s="48">
        <v>261</v>
      </c>
      <c r="O43" s="56">
        <f>+N43+O42</f>
        <v>1153</v>
      </c>
      <c r="P43" s="112">
        <f t="shared" si="9"/>
        <v>30659</v>
      </c>
      <c r="Q43" s="91">
        <v>282813</v>
      </c>
      <c r="R43" s="48">
        <v>21365</v>
      </c>
      <c r="S43" s="118"/>
      <c r="T43" s="90">
        <v>186354</v>
      </c>
      <c r="U43" s="97"/>
      <c r="W43" s="122">
        <f t="shared" si="11"/>
        <v>43866</v>
      </c>
      <c r="X43" s="123">
        <f t="shared" si="3"/>
        <v>3694</v>
      </c>
      <c r="Y43" s="98">
        <f t="shared" si="4"/>
        <v>28018</v>
      </c>
      <c r="Z43" s="124">
        <f t="shared" si="8"/>
        <v>43866</v>
      </c>
      <c r="AA43" s="98">
        <f t="shared" si="5"/>
        <v>73</v>
      </c>
      <c r="AB43" s="98">
        <f t="shared" si="6"/>
        <v>563</v>
      </c>
    </row>
    <row r="44" spans="2:28" s="98" customFormat="1" ht="36" x14ac:dyDescent="0.55000000000000004">
      <c r="B44" s="104">
        <v>43867</v>
      </c>
      <c r="C44" s="48">
        <v>4833</v>
      </c>
      <c r="D44" s="84"/>
      <c r="E44" s="111"/>
      <c r="F44" s="90">
        <v>26359</v>
      </c>
      <c r="G44" s="48">
        <v>3143</v>
      </c>
      <c r="H44" s="56">
        <f>+H43+G44</f>
        <v>31161</v>
      </c>
      <c r="I44" s="58">
        <f t="shared" si="13"/>
        <v>28985</v>
      </c>
      <c r="J44" s="48">
        <v>962</v>
      </c>
      <c r="K44" s="56">
        <f t="shared" si="12"/>
        <v>4821</v>
      </c>
      <c r="L44" s="48">
        <v>73</v>
      </c>
      <c r="M44" s="56">
        <f t="shared" si="12"/>
        <v>636</v>
      </c>
      <c r="N44" s="48">
        <v>387</v>
      </c>
      <c r="O44" s="56">
        <f>+N44+O43</f>
        <v>1540</v>
      </c>
      <c r="P44" s="112">
        <f t="shared" si="9"/>
        <v>31215</v>
      </c>
      <c r="Q44" s="91">
        <v>314028</v>
      </c>
      <c r="R44" s="48">
        <v>27672</v>
      </c>
      <c r="S44" s="118"/>
      <c r="T44" s="90">
        <v>186045</v>
      </c>
      <c r="U44" s="100" t="s">
        <v>111</v>
      </c>
      <c r="W44" s="122">
        <f t="shared" si="11"/>
        <v>43867</v>
      </c>
      <c r="X44" s="123">
        <f t="shared" si="3"/>
        <v>3143</v>
      </c>
      <c r="Y44" s="98">
        <f t="shared" si="4"/>
        <v>31161</v>
      </c>
      <c r="Z44" s="124">
        <f t="shared" si="8"/>
        <v>43867</v>
      </c>
      <c r="AA44" s="98">
        <f t="shared" si="5"/>
        <v>73</v>
      </c>
      <c r="AB44" s="98">
        <f t="shared" si="6"/>
        <v>636</v>
      </c>
    </row>
    <row r="45" spans="2:28" s="98" customFormat="1" x14ac:dyDescent="0.55000000000000004">
      <c r="B45" s="104">
        <v>43868</v>
      </c>
      <c r="C45" s="48">
        <v>4214</v>
      </c>
      <c r="D45" s="84"/>
      <c r="E45" s="109"/>
      <c r="F45" s="57">
        <v>27657</v>
      </c>
      <c r="G45" s="48">
        <v>3399</v>
      </c>
      <c r="H45" s="56">
        <f>+H44+G45-14</f>
        <v>34546</v>
      </c>
      <c r="I45" s="58">
        <f t="shared" si="13"/>
        <v>31774</v>
      </c>
      <c r="J45" s="48">
        <v>1280</v>
      </c>
      <c r="K45" s="56">
        <f t="shared" si="12"/>
        <v>6101</v>
      </c>
      <c r="L45" s="48">
        <v>86</v>
      </c>
      <c r="M45" s="56">
        <f t="shared" si="12"/>
        <v>722</v>
      </c>
      <c r="N45" s="48">
        <v>510</v>
      </c>
      <c r="O45" s="56">
        <f>+N45+O44</f>
        <v>2050</v>
      </c>
      <c r="P45" s="112">
        <f t="shared" si="9"/>
        <v>31470</v>
      </c>
      <c r="Q45" s="91">
        <v>345498</v>
      </c>
      <c r="R45" s="48">
        <v>26702</v>
      </c>
      <c r="S45" s="118"/>
      <c r="T45" s="57">
        <v>189660</v>
      </c>
      <c r="U45" s="97" t="s">
        <v>109</v>
      </c>
      <c r="W45" s="122">
        <f t="shared" si="11"/>
        <v>43868</v>
      </c>
      <c r="X45" s="123">
        <f t="shared" si="3"/>
        <v>3399</v>
      </c>
      <c r="Y45" s="98">
        <f t="shared" si="4"/>
        <v>34546</v>
      </c>
      <c r="Z45" s="124">
        <f t="shared" si="8"/>
        <v>43868</v>
      </c>
      <c r="AA45" s="98">
        <f t="shared" si="5"/>
        <v>86</v>
      </c>
      <c r="AB45" s="98">
        <f t="shared" si="6"/>
        <v>722</v>
      </c>
    </row>
    <row r="46" spans="2:28" ht="36" x14ac:dyDescent="0.55000000000000004">
      <c r="B46" s="104">
        <v>43869</v>
      </c>
      <c r="C46" s="48">
        <v>3916</v>
      </c>
      <c r="D46" s="84"/>
      <c r="E46" s="111"/>
      <c r="F46" s="57">
        <v>28942</v>
      </c>
      <c r="G46" s="48">
        <v>2656</v>
      </c>
      <c r="H46" s="56">
        <f>+H45+G46-4</f>
        <v>37198</v>
      </c>
      <c r="I46" s="58">
        <f t="shared" si="13"/>
        <v>33738</v>
      </c>
      <c r="J46" s="48">
        <v>87</v>
      </c>
      <c r="K46" s="56">
        <f t="shared" si="12"/>
        <v>6188</v>
      </c>
      <c r="L46" s="48">
        <v>89</v>
      </c>
      <c r="M46" s="56">
        <f t="shared" si="12"/>
        <v>811</v>
      </c>
      <c r="N46" s="48">
        <v>600</v>
      </c>
      <c r="O46" s="56">
        <f>+N46+O45-1</f>
        <v>2649</v>
      </c>
      <c r="P46" s="112">
        <f t="shared" si="9"/>
        <v>26407</v>
      </c>
      <c r="Q46" s="57">
        <v>371905</v>
      </c>
      <c r="R46" s="48">
        <v>31124</v>
      </c>
      <c r="S46" s="119"/>
      <c r="T46" s="57">
        <v>188183</v>
      </c>
      <c r="U46" s="117" t="s">
        <v>110</v>
      </c>
      <c r="W46" s="122">
        <f t="shared" si="11"/>
        <v>43869</v>
      </c>
      <c r="X46" s="123">
        <f t="shared" si="3"/>
        <v>2656</v>
      </c>
      <c r="Y46" s="98">
        <f t="shared" si="4"/>
        <v>37198</v>
      </c>
      <c r="Z46" s="124">
        <f t="shared" si="8"/>
        <v>43869</v>
      </c>
      <c r="AA46" s="98">
        <f t="shared" si="5"/>
        <v>89</v>
      </c>
      <c r="AB46" s="98">
        <f t="shared" si="6"/>
        <v>811</v>
      </c>
    </row>
    <row r="47" spans="2:28" x14ac:dyDescent="0.55000000000000004">
      <c r="B47" s="104">
        <v>43870</v>
      </c>
      <c r="C47" s="48">
        <v>4008</v>
      </c>
      <c r="D47" s="84"/>
      <c r="E47" s="111"/>
      <c r="F47" s="57">
        <v>22589</v>
      </c>
      <c r="G47" s="48">
        <v>3062</v>
      </c>
      <c r="H47" s="56">
        <f>+H46+G47-87-1-1</f>
        <v>40171</v>
      </c>
      <c r="I47" s="58">
        <f t="shared" si="13"/>
        <v>35982</v>
      </c>
      <c r="J47" s="48">
        <v>296</v>
      </c>
      <c r="K47" s="56">
        <f t="shared" si="12"/>
        <v>6484</v>
      </c>
      <c r="L47" s="48">
        <v>97</v>
      </c>
      <c r="M47" s="56">
        <f>+L47+M46</f>
        <v>908</v>
      </c>
      <c r="N47" s="48">
        <v>632</v>
      </c>
      <c r="O47" s="56">
        <f>+N47+O46</f>
        <v>3281</v>
      </c>
      <c r="P47" s="112">
        <f t="shared" si="9"/>
        <v>27582</v>
      </c>
      <c r="Q47" s="57">
        <v>399487</v>
      </c>
      <c r="R47" s="48">
        <v>29307</v>
      </c>
      <c r="S47" s="119"/>
      <c r="T47" s="57">
        <v>187518</v>
      </c>
      <c r="U47" s="78" t="s">
        <v>112</v>
      </c>
      <c r="W47" s="122">
        <f t="shared" si="11"/>
        <v>43870</v>
      </c>
      <c r="X47" s="123">
        <f t="shared" si="3"/>
        <v>3062</v>
      </c>
      <c r="Y47" s="98">
        <f t="shared" si="4"/>
        <v>40171</v>
      </c>
      <c r="Z47" s="124">
        <f t="shared" si="8"/>
        <v>43870</v>
      </c>
      <c r="AA47" s="98">
        <f t="shared" si="5"/>
        <v>97</v>
      </c>
      <c r="AB47" s="98">
        <f t="shared" si="6"/>
        <v>908</v>
      </c>
    </row>
    <row r="48" spans="2:28" ht="36" x14ac:dyDescent="0.55000000000000004">
      <c r="B48" s="104">
        <v>43871</v>
      </c>
      <c r="C48" s="48">
        <v>3536</v>
      </c>
      <c r="D48" s="84"/>
      <c r="E48" s="111"/>
      <c r="F48" s="57">
        <v>21675</v>
      </c>
      <c r="G48" s="48">
        <v>2478</v>
      </c>
      <c r="H48" s="56">
        <f>+H47+G48-12+1</f>
        <v>42638</v>
      </c>
      <c r="I48" s="58">
        <f t="shared" si="13"/>
        <v>37626</v>
      </c>
      <c r="J48" s="48">
        <v>849</v>
      </c>
      <c r="K48" s="56">
        <f t="shared" si="12"/>
        <v>7333</v>
      </c>
      <c r="L48" s="48">
        <v>108</v>
      </c>
      <c r="M48" s="56">
        <f>+L48+M47</f>
        <v>1016</v>
      </c>
      <c r="N48" s="48">
        <v>716</v>
      </c>
      <c r="O48" s="56">
        <f>+N48+O47-1</f>
        <v>3996</v>
      </c>
      <c r="P48" s="112">
        <f t="shared" si="9"/>
        <v>28951</v>
      </c>
      <c r="Q48" s="57">
        <v>428438</v>
      </c>
      <c r="R48" s="48">
        <v>26724</v>
      </c>
      <c r="S48" s="119"/>
      <c r="T48" s="57">
        <v>187718</v>
      </c>
      <c r="U48" s="117" t="s">
        <v>113</v>
      </c>
      <c r="W48" s="122">
        <f t="shared" si="11"/>
        <v>43871</v>
      </c>
      <c r="X48" s="123">
        <f t="shared" si="3"/>
        <v>2478</v>
      </c>
      <c r="Y48" s="98">
        <f t="shared" si="4"/>
        <v>42638</v>
      </c>
      <c r="Z48" s="124">
        <f t="shared" si="8"/>
        <v>43871</v>
      </c>
      <c r="AA48" s="98">
        <f t="shared" si="5"/>
        <v>108</v>
      </c>
      <c r="AB48" s="98">
        <f t="shared" si="6"/>
        <v>1016</v>
      </c>
    </row>
    <row r="49" spans="2:28" x14ac:dyDescent="0.55000000000000004">
      <c r="B49" s="104">
        <v>43872</v>
      </c>
      <c r="C49" s="48">
        <v>3342</v>
      </c>
      <c r="D49" s="84"/>
      <c r="E49" s="111"/>
      <c r="F49" s="57">
        <v>16067</v>
      </c>
      <c r="G49" s="48">
        <v>2015</v>
      </c>
      <c r="H49" s="108">
        <v>44653</v>
      </c>
      <c r="I49" s="58">
        <f t="shared" ref="I49:I55" si="14">+H49-M49-O49</f>
        <v>38800</v>
      </c>
      <c r="J49" s="48">
        <v>871</v>
      </c>
      <c r="K49" s="56">
        <f t="shared" si="12"/>
        <v>8204</v>
      </c>
      <c r="L49" s="48">
        <v>97</v>
      </c>
      <c r="M49" s="56">
        <f>+L49+M48</f>
        <v>1113</v>
      </c>
      <c r="N49" s="48">
        <v>744</v>
      </c>
      <c r="O49" s="56">
        <f>+N49+O48</f>
        <v>4740</v>
      </c>
      <c r="P49" s="112">
        <f t="shared" si="9"/>
        <v>23024</v>
      </c>
      <c r="Q49" s="57">
        <v>451462</v>
      </c>
      <c r="R49" s="48">
        <v>30068</v>
      </c>
      <c r="S49" s="119"/>
      <c r="T49" s="57">
        <v>185037</v>
      </c>
      <c r="U49" s="117"/>
      <c r="W49" s="122">
        <f t="shared" si="11"/>
        <v>43872</v>
      </c>
      <c r="X49" s="123">
        <f t="shared" si="3"/>
        <v>2015</v>
      </c>
      <c r="Y49" s="98">
        <f t="shared" si="4"/>
        <v>44653</v>
      </c>
      <c r="Z49" s="124">
        <f t="shared" si="8"/>
        <v>43872</v>
      </c>
      <c r="AA49" s="98">
        <f t="shared" si="5"/>
        <v>97</v>
      </c>
      <c r="AB49" s="98">
        <f t="shared" si="6"/>
        <v>1113</v>
      </c>
    </row>
    <row r="50" spans="2:28" x14ac:dyDescent="0.55000000000000004">
      <c r="B50" s="104">
        <v>43873</v>
      </c>
      <c r="C50" s="48">
        <v>2807</v>
      </c>
      <c r="D50" s="84"/>
      <c r="E50" s="111"/>
      <c r="F50" s="57">
        <v>13435</v>
      </c>
      <c r="G50" s="48">
        <v>15152</v>
      </c>
      <c r="H50" s="108">
        <v>59804</v>
      </c>
      <c r="I50" s="58">
        <f t="shared" si="14"/>
        <v>52526</v>
      </c>
      <c r="J50" s="48">
        <v>-174</v>
      </c>
      <c r="K50" s="56">
        <f t="shared" si="12"/>
        <v>8030</v>
      </c>
      <c r="L50" s="48">
        <v>254</v>
      </c>
      <c r="M50" s="56">
        <f>+L50+M49</f>
        <v>1367</v>
      </c>
      <c r="N50" s="48">
        <v>1171</v>
      </c>
      <c r="O50" s="56">
        <f>+N50+O49</f>
        <v>5911</v>
      </c>
      <c r="P50" s="112">
        <f t="shared" si="9"/>
        <v>20069</v>
      </c>
      <c r="Q50" s="57">
        <v>471531</v>
      </c>
      <c r="R50" s="48">
        <v>29429</v>
      </c>
      <c r="S50" s="119"/>
      <c r="T50" s="57">
        <v>181386</v>
      </c>
      <c r="U50" s="117"/>
      <c r="W50" s="122">
        <f t="shared" si="11"/>
        <v>43873</v>
      </c>
      <c r="X50" s="123">
        <f t="shared" si="3"/>
        <v>15152</v>
      </c>
      <c r="Y50" s="98">
        <f t="shared" si="4"/>
        <v>59804</v>
      </c>
      <c r="Z50" s="124">
        <f t="shared" si="8"/>
        <v>43873</v>
      </c>
      <c r="AA50" s="98">
        <f t="shared" si="5"/>
        <v>254</v>
      </c>
      <c r="AB50" s="98">
        <f t="shared" si="6"/>
        <v>1367</v>
      </c>
    </row>
    <row r="51" spans="2:28" ht="54" x14ac:dyDescent="0.55000000000000004">
      <c r="B51" s="104">
        <v>43874</v>
      </c>
      <c r="C51" s="48">
        <v>2450</v>
      </c>
      <c r="D51" s="84"/>
      <c r="E51" s="111"/>
      <c r="F51" s="57">
        <v>10109</v>
      </c>
      <c r="G51" s="48">
        <v>5090</v>
      </c>
      <c r="H51" s="56">
        <f>+H50+G51-1043</f>
        <v>63851</v>
      </c>
      <c r="I51" s="58">
        <f t="shared" si="14"/>
        <v>55748</v>
      </c>
      <c r="J51" s="48">
        <v>2174</v>
      </c>
      <c r="K51" s="56">
        <f t="shared" si="12"/>
        <v>10204</v>
      </c>
      <c r="L51" s="48">
        <v>121</v>
      </c>
      <c r="M51" s="56">
        <f>+L51+M50-108</f>
        <v>1380</v>
      </c>
      <c r="N51" s="48">
        <v>1081</v>
      </c>
      <c r="O51" s="56">
        <f>+N51+O50-269</f>
        <v>6723</v>
      </c>
      <c r="P51" s="112">
        <f t="shared" si="9"/>
        <v>21536</v>
      </c>
      <c r="Q51" s="57">
        <v>493067</v>
      </c>
      <c r="R51" s="48">
        <v>26905</v>
      </c>
      <c r="S51" s="119"/>
      <c r="T51" s="57">
        <v>177984</v>
      </c>
      <c r="U51" s="117" t="s">
        <v>114</v>
      </c>
      <c r="W51" s="122">
        <f t="shared" si="11"/>
        <v>43874</v>
      </c>
      <c r="X51" s="123">
        <f t="shared" si="3"/>
        <v>5090</v>
      </c>
      <c r="Y51" s="98">
        <f t="shared" si="4"/>
        <v>63851</v>
      </c>
      <c r="Z51" s="124">
        <f t="shared" si="8"/>
        <v>43874</v>
      </c>
      <c r="AA51" s="98">
        <f t="shared" si="5"/>
        <v>121</v>
      </c>
      <c r="AB51" s="98">
        <f t="shared" si="6"/>
        <v>1380</v>
      </c>
    </row>
    <row r="52" spans="2:28" x14ac:dyDescent="0.55000000000000004">
      <c r="B52" s="104">
        <v>43875</v>
      </c>
      <c r="C52" s="48">
        <v>2277</v>
      </c>
      <c r="D52" s="84"/>
      <c r="E52" s="111"/>
      <c r="F52" s="57">
        <v>8969</v>
      </c>
      <c r="G52" s="48">
        <v>2641</v>
      </c>
      <c r="H52" s="56">
        <f>+H51+G52</f>
        <v>66492</v>
      </c>
      <c r="I52" s="58">
        <f t="shared" si="14"/>
        <v>56873</v>
      </c>
      <c r="J52" s="48">
        <v>849</v>
      </c>
      <c r="K52" s="56">
        <f t="shared" si="12"/>
        <v>11053</v>
      </c>
      <c r="L52" s="48">
        <v>143</v>
      </c>
      <c r="M52" s="56">
        <f t="shared" ref="M52:M91" si="15">+L52+M51</f>
        <v>1523</v>
      </c>
      <c r="N52" s="48">
        <v>1373</v>
      </c>
      <c r="O52" s="56">
        <f>+N52+O51</f>
        <v>8096</v>
      </c>
      <c r="P52" s="112">
        <f t="shared" si="9"/>
        <v>20116</v>
      </c>
      <c r="Q52" s="57">
        <v>513183</v>
      </c>
      <c r="R52" s="48">
        <v>30081</v>
      </c>
      <c r="S52" s="119"/>
      <c r="T52" s="57">
        <v>169039</v>
      </c>
      <c r="U52" s="117"/>
      <c r="W52" s="122">
        <f t="shared" si="11"/>
        <v>43875</v>
      </c>
      <c r="X52" s="123">
        <f t="shared" si="3"/>
        <v>2641</v>
      </c>
      <c r="Y52" s="98">
        <f t="shared" si="4"/>
        <v>66492</v>
      </c>
      <c r="Z52" s="124">
        <f t="shared" si="8"/>
        <v>43875</v>
      </c>
      <c r="AA52" s="98">
        <f t="shared" si="5"/>
        <v>143</v>
      </c>
      <c r="AB52" s="98">
        <f t="shared" si="6"/>
        <v>1523</v>
      </c>
    </row>
    <row r="53" spans="2:28" x14ac:dyDescent="0.55000000000000004">
      <c r="B53" s="104">
        <v>43876</v>
      </c>
      <c r="C53" s="48">
        <v>1918</v>
      </c>
      <c r="D53" s="84"/>
      <c r="E53" s="111"/>
      <c r="F53" s="57">
        <v>8228</v>
      </c>
      <c r="G53" s="48">
        <v>2009</v>
      </c>
      <c r="H53" s="56">
        <f>+H52+G53-1</f>
        <v>68500</v>
      </c>
      <c r="I53" s="58">
        <f t="shared" si="14"/>
        <v>57416</v>
      </c>
      <c r="J53" s="48">
        <v>219</v>
      </c>
      <c r="K53" s="56">
        <f t="shared" si="12"/>
        <v>11272</v>
      </c>
      <c r="L53" s="48">
        <v>142</v>
      </c>
      <c r="M53" s="56">
        <f t="shared" si="15"/>
        <v>1665</v>
      </c>
      <c r="N53" s="48">
        <v>1323</v>
      </c>
      <c r="O53" s="56">
        <f>+N53+O52</f>
        <v>9419</v>
      </c>
      <c r="P53" s="112">
        <f t="shared" si="9"/>
        <v>16235</v>
      </c>
      <c r="Q53" s="57">
        <v>529418</v>
      </c>
      <c r="R53" s="48">
        <v>29788</v>
      </c>
      <c r="S53" s="119"/>
      <c r="T53" s="57">
        <v>158764</v>
      </c>
      <c r="U53" s="117"/>
      <c r="W53" s="122">
        <f t="shared" si="11"/>
        <v>43876</v>
      </c>
      <c r="X53" s="123">
        <f t="shared" si="3"/>
        <v>2009</v>
      </c>
      <c r="Y53" s="98">
        <f t="shared" si="4"/>
        <v>68500</v>
      </c>
      <c r="Z53" s="124">
        <f t="shared" si="8"/>
        <v>43876</v>
      </c>
      <c r="AA53" s="98">
        <f t="shared" si="5"/>
        <v>142</v>
      </c>
      <c r="AB53" s="98">
        <f t="shared" si="6"/>
        <v>1665</v>
      </c>
    </row>
    <row r="54" spans="2:28" x14ac:dyDescent="0.55000000000000004">
      <c r="B54" s="104">
        <v>43877</v>
      </c>
      <c r="C54" s="48">
        <v>1563</v>
      </c>
      <c r="D54" s="84"/>
      <c r="E54" s="111"/>
      <c r="F54" s="57">
        <v>7264</v>
      </c>
      <c r="G54" s="48">
        <v>2048</v>
      </c>
      <c r="H54" s="56">
        <f>+H53+G54</f>
        <v>70548</v>
      </c>
      <c r="I54" s="58">
        <f t="shared" si="14"/>
        <v>57934</v>
      </c>
      <c r="J54" s="48">
        <v>-628</v>
      </c>
      <c r="K54" s="56">
        <f t="shared" si="12"/>
        <v>10644</v>
      </c>
      <c r="L54" s="48">
        <v>105</v>
      </c>
      <c r="M54" s="56">
        <f t="shared" si="15"/>
        <v>1770</v>
      </c>
      <c r="N54" s="48">
        <v>1425</v>
      </c>
      <c r="O54" s="56">
        <f>+N54+O53</f>
        <v>10844</v>
      </c>
      <c r="P54" s="112">
        <f t="shared" si="9"/>
        <v>16598</v>
      </c>
      <c r="Q54" s="57">
        <v>546016</v>
      </c>
      <c r="R54" s="48">
        <v>28179</v>
      </c>
      <c r="S54" s="119"/>
      <c r="T54" s="57">
        <v>150539</v>
      </c>
      <c r="U54" s="117" t="s">
        <v>119</v>
      </c>
      <c r="W54" s="122">
        <f t="shared" si="11"/>
        <v>43877</v>
      </c>
      <c r="X54" s="123">
        <f t="shared" si="3"/>
        <v>2048</v>
      </c>
      <c r="Y54" s="98">
        <f t="shared" si="4"/>
        <v>70548</v>
      </c>
      <c r="Z54" s="124">
        <f t="shared" si="8"/>
        <v>43877</v>
      </c>
      <c r="AA54" s="98">
        <f t="shared" si="5"/>
        <v>105</v>
      </c>
      <c r="AB54" s="98">
        <f t="shared" si="6"/>
        <v>1770</v>
      </c>
    </row>
    <row r="55" spans="2:28" ht="54" x14ac:dyDescent="0.55000000000000004">
      <c r="B55" s="104">
        <v>43878</v>
      </c>
      <c r="C55" s="48">
        <v>1432</v>
      </c>
      <c r="D55" s="84"/>
      <c r="E55" s="111"/>
      <c r="F55" s="57">
        <v>6242</v>
      </c>
      <c r="G55" s="48">
        <v>1886</v>
      </c>
      <c r="H55" s="56">
        <f>+H54+G55+2</f>
        <v>72436</v>
      </c>
      <c r="I55" s="58">
        <f t="shared" si="14"/>
        <v>58016</v>
      </c>
      <c r="J55" s="48">
        <v>1097</v>
      </c>
      <c r="K55" s="56">
        <f t="shared" si="12"/>
        <v>11741</v>
      </c>
      <c r="L55" s="48">
        <v>98</v>
      </c>
      <c r="M55" s="56">
        <f t="shared" si="15"/>
        <v>1868</v>
      </c>
      <c r="N55" s="48">
        <v>1701</v>
      </c>
      <c r="O55" s="56">
        <f>+N55+O54+7</f>
        <v>12552</v>
      </c>
      <c r="P55" s="112">
        <f t="shared" si="9"/>
        <v>14885</v>
      </c>
      <c r="Q55" s="57">
        <v>560901</v>
      </c>
      <c r="R55" s="48">
        <v>27908</v>
      </c>
      <c r="S55" s="119"/>
      <c r="T55" s="57">
        <v>141552</v>
      </c>
      <c r="U55" s="117" t="s">
        <v>120</v>
      </c>
      <c r="W55" s="122">
        <f t="shared" si="11"/>
        <v>43878</v>
      </c>
      <c r="X55" s="123">
        <f t="shared" si="3"/>
        <v>1886</v>
      </c>
      <c r="Y55" s="98">
        <f t="shared" ref="Y55" si="16">+H55</f>
        <v>72436</v>
      </c>
      <c r="Z55" s="124">
        <f t="shared" ref="Z55" si="17">+B55</f>
        <v>43878</v>
      </c>
      <c r="AA55" s="98">
        <f t="shared" ref="AA55" si="18">+L55</f>
        <v>98</v>
      </c>
      <c r="AB55" s="98">
        <f t="shared" ref="AB55" si="19">+M55</f>
        <v>1868</v>
      </c>
    </row>
    <row r="56" spans="2:28" x14ac:dyDescent="0.55000000000000004">
      <c r="B56" s="104">
        <v>43879</v>
      </c>
      <c r="C56" s="48">
        <v>1185</v>
      </c>
      <c r="D56" s="84"/>
      <c r="E56" s="111"/>
      <c r="F56" s="57">
        <v>5248</v>
      </c>
      <c r="G56" s="48">
        <v>1749</v>
      </c>
      <c r="H56" s="56">
        <f>+H55+G56</f>
        <v>74185</v>
      </c>
      <c r="I56" s="58">
        <f t="shared" ref="I56:I65" si="20">+H56-M56-O56</f>
        <v>57805</v>
      </c>
      <c r="J56" s="48">
        <v>236</v>
      </c>
      <c r="K56" s="56">
        <f t="shared" si="12"/>
        <v>11977</v>
      </c>
      <c r="L56" s="48">
        <v>136</v>
      </c>
      <c r="M56" s="56">
        <f t="shared" si="15"/>
        <v>2004</v>
      </c>
      <c r="N56" s="48">
        <v>1824</v>
      </c>
      <c r="O56" s="56">
        <f>+N56+O55</f>
        <v>14376</v>
      </c>
      <c r="P56" s="112">
        <f t="shared" si="9"/>
        <v>13517</v>
      </c>
      <c r="Q56" s="57">
        <v>574418</v>
      </c>
      <c r="R56" s="48">
        <v>25014</v>
      </c>
      <c r="S56" s="119"/>
      <c r="T56" s="57">
        <v>135881</v>
      </c>
      <c r="U56" s="117"/>
      <c r="W56" s="122">
        <f t="shared" ref="W56" si="21">+B56</f>
        <v>43879</v>
      </c>
      <c r="X56" s="123">
        <f t="shared" ref="X56" si="22">+G56</f>
        <v>1749</v>
      </c>
      <c r="Y56" s="98">
        <f t="shared" ref="Y56" si="23">+H56</f>
        <v>74185</v>
      </c>
      <c r="Z56" s="124">
        <f t="shared" ref="Z56" si="24">+B56</f>
        <v>43879</v>
      </c>
      <c r="AA56" s="98">
        <f t="shared" ref="AA56" si="25">+L56</f>
        <v>136</v>
      </c>
      <c r="AB56" s="98">
        <f t="shared" ref="AB56" si="26">+M56</f>
        <v>2004</v>
      </c>
    </row>
    <row r="57" spans="2:28" ht="36" x14ac:dyDescent="0.55000000000000004">
      <c r="B57" s="104">
        <v>43880</v>
      </c>
      <c r="C57" s="48">
        <v>1277</v>
      </c>
      <c r="D57" s="84"/>
      <c r="E57" s="111"/>
      <c r="F57" s="57">
        <v>4922</v>
      </c>
      <c r="G57" s="126">
        <v>820</v>
      </c>
      <c r="H57" s="127">
        <f>+H56+G57-3</f>
        <v>75002</v>
      </c>
      <c r="I57" s="58">
        <f t="shared" si="20"/>
        <v>56727</v>
      </c>
      <c r="J57" s="48">
        <v>-113</v>
      </c>
      <c r="K57" s="56">
        <f t="shared" si="12"/>
        <v>11864</v>
      </c>
      <c r="L57" s="48">
        <v>114</v>
      </c>
      <c r="M57" s="56">
        <f t="shared" si="15"/>
        <v>2118</v>
      </c>
      <c r="N57" s="48">
        <v>1779</v>
      </c>
      <c r="O57" s="128">
        <v>16157</v>
      </c>
      <c r="P57" s="112">
        <f t="shared" si="9"/>
        <v>14745</v>
      </c>
      <c r="Q57" s="57">
        <v>589163</v>
      </c>
      <c r="R57" s="48">
        <v>25318</v>
      </c>
      <c r="S57" s="119"/>
      <c r="T57" s="57">
        <v>126363</v>
      </c>
      <c r="U57" s="117" t="s">
        <v>121</v>
      </c>
      <c r="W57" s="122">
        <f t="shared" ref="W57" si="27">+B57</f>
        <v>43880</v>
      </c>
      <c r="X57" s="123">
        <f t="shared" ref="X57" si="28">+G57</f>
        <v>820</v>
      </c>
      <c r="Y57" s="98">
        <f t="shared" ref="Y57" si="29">+H57</f>
        <v>75002</v>
      </c>
      <c r="Z57" s="124">
        <f t="shared" ref="Z57" si="30">+B57</f>
        <v>43880</v>
      </c>
      <c r="AA57" s="98">
        <f t="shared" ref="AA57" si="31">+L57</f>
        <v>114</v>
      </c>
      <c r="AB57" s="98">
        <f t="shared" ref="AB57" si="32">+M57</f>
        <v>2118</v>
      </c>
    </row>
    <row r="58" spans="2:28" x14ac:dyDescent="0.55000000000000004">
      <c r="B58" s="104">
        <v>43881</v>
      </c>
      <c r="C58" s="48">
        <v>1614</v>
      </c>
      <c r="D58" s="84"/>
      <c r="E58" s="111"/>
      <c r="F58" s="57">
        <v>5206</v>
      </c>
      <c r="G58" s="48">
        <v>889</v>
      </c>
      <c r="H58" s="56">
        <f>+H57+G58</f>
        <v>75891</v>
      </c>
      <c r="I58" s="58">
        <f t="shared" si="20"/>
        <v>55389</v>
      </c>
      <c r="J58" s="48">
        <v>-231</v>
      </c>
      <c r="K58" s="56">
        <f t="shared" si="12"/>
        <v>11633</v>
      </c>
      <c r="L58" s="48">
        <v>118</v>
      </c>
      <c r="M58" s="56">
        <f t="shared" si="15"/>
        <v>2236</v>
      </c>
      <c r="N58" s="48">
        <v>2109</v>
      </c>
      <c r="O58" s="56">
        <f>+N58+O57</f>
        <v>18266</v>
      </c>
      <c r="P58" s="112">
        <f t="shared" si="9"/>
        <v>16874</v>
      </c>
      <c r="Q58" s="57">
        <v>606037</v>
      </c>
      <c r="R58" s="48">
        <v>28804</v>
      </c>
      <c r="S58" s="119"/>
      <c r="T58" s="57">
        <v>120302</v>
      </c>
      <c r="U58" s="117"/>
      <c r="W58" s="122">
        <f t="shared" ref="W58" si="33">+B58</f>
        <v>43881</v>
      </c>
      <c r="X58" s="123">
        <f t="shared" ref="X58" si="34">+G58</f>
        <v>889</v>
      </c>
      <c r="Y58" s="98">
        <f t="shared" ref="Y58" si="35">+H58</f>
        <v>75891</v>
      </c>
      <c r="Z58" s="124">
        <f t="shared" ref="Z58" si="36">+B58</f>
        <v>43881</v>
      </c>
      <c r="AA58" s="98">
        <f t="shared" ref="AA58" si="37">+L58</f>
        <v>118</v>
      </c>
      <c r="AB58" s="98">
        <f t="shared" ref="AB58" si="38">+M58</f>
        <v>2236</v>
      </c>
    </row>
    <row r="59" spans="2:28" x14ac:dyDescent="0.55000000000000004">
      <c r="B59" s="77">
        <v>43882</v>
      </c>
      <c r="C59" s="48">
        <v>1361</v>
      </c>
      <c r="D59" s="84"/>
      <c r="E59" s="111"/>
      <c r="F59" s="57">
        <v>5365</v>
      </c>
      <c r="G59" s="48">
        <v>397</v>
      </c>
      <c r="H59" s="56">
        <f>+H58+G59</f>
        <v>76288</v>
      </c>
      <c r="I59" s="58">
        <f t="shared" si="20"/>
        <v>53284</v>
      </c>
      <c r="J59" s="48">
        <v>-156</v>
      </c>
      <c r="K59" s="56">
        <f t="shared" si="12"/>
        <v>11477</v>
      </c>
      <c r="L59" s="48">
        <v>109</v>
      </c>
      <c r="M59" s="56">
        <f t="shared" si="15"/>
        <v>2345</v>
      </c>
      <c r="N59" s="48">
        <v>2393</v>
      </c>
      <c r="O59" s="56">
        <f>+N59+O58</f>
        <v>20659</v>
      </c>
      <c r="P59" s="112">
        <f t="shared" si="9"/>
        <v>12878</v>
      </c>
      <c r="Q59" s="57">
        <v>618915</v>
      </c>
      <c r="R59" s="48">
        <v>26441</v>
      </c>
      <c r="S59" s="119"/>
      <c r="T59" s="57">
        <v>113564</v>
      </c>
      <c r="U59" s="78" t="s">
        <v>122</v>
      </c>
      <c r="W59" s="122">
        <f t="shared" ref="W59" si="39">+B59</f>
        <v>43882</v>
      </c>
      <c r="X59" s="123">
        <f t="shared" ref="X59" si="40">+G59</f>
        <v>397</v>
      </c>
      <c r="Y59" s="98">
        <f t="shared" ref="Y59" si="41">+H59</f>
        <v>76288</v>
      </c>
      <c r="Z59" s="124">
        <f t="shared" ref="Z59" si="42">+B59</f>
        <v>43882</v>
      </c>
      <c r="AA59" s="98">
        <f t="shared" ref="AA59" si="43">+L59</f>
        <v>109</v>
      </c>
      <c r="AB59" s="98">
        <f t="shared" ref="AB59:AB62" si="44">+M59</f>
        <v>2345</v>
      </c>
    </row>
    <row r="60" spans="2:28" x14ac:dyDescent="0.55000000000000004">
      <c r="B60" s="77">
        <v>43883</v>
      </c>
      <c r="C60" s="48">
        <v>882</v>
      </c>
      <c r="D60" s="84"/>
      <c r="E60" s="111"/>
      <c r="F60" s="57">
        <v>4148</v>
      </c>
      <c r="G60" s="48">
        <v>648</v>
      </c>
      <c r="H60" s="56">
        <f>+H59+G60</f>
        <v>76936</v>
      </c>
      <c r="I60" s="58">
        <f t="shared" si="20"/>
        <v>51606</v>
      </c>
      <c r="J60" s="48">
        <v>-509</v>
      </c>
      <c r="K60" s="56">
        <f t="shared" si="12"/>
        <v>10968</v>
      </c>
      <c r="L60" s="48">
        <v>97</v>
      </c>
      <c r="M60" s="56">
        <f t="shared" si="15"/>
        <v>2442</v>
      </c>
      <c r="N60" s="48">
        <v>2230</v>
      </c>
      <c r="O60" s="56">
        <f>+N60+O59-1</f>
        <v>22888</v>
      </c>
      <c r="P60" s="112">
        <f t="shared" si="9"/>
        <v>9602</v>
      </c>
      <c r="Q60" s="57">
        <v>628517</v>
      </c>
      <c r="R60" s="48">
        <v>22128</v>
      </c>
      <c r="S60" s="119"/>
      <c r="T60" s="57">
        <v>106089</v>
      </c>
      <c r="U60" s="78" t="s">
        <v>123</v>
      </c>
      <c r="W60" s="122">
        <f t="shared" ref="W60" si="45">+B60</f>
        <v>43883</v>
      </c>
      <c r="X60" s="123">
        <f t="shared" ref="X60" si="46">+G60</f>
        <v>648</v>
      </c>
      <c r="Y60" s="98">
        <f t="shared" ref="Y60" si="47">+H60</f>
        <v>76936</v>
      </c>
      <c r="Z60" s="124">
        <f t="shared" ref="Z60" si="48">+B60</f>
        <v>43883</v>
      </c>
      <c r="AA60" s="98">
        <f t="shared" ref="AA60" si="49">+L60</f>
        <v>97</v>
      </c>
      <c r="AB60" s="98">
        <f t="shared" si="44"/>
        <v>2442</v>
      </c>
    </row>
    <row r="61" spans="2:28" x14ac:dyDescent="0.55000000000000004">
      <c r="B61" s="77">
        <v>43884</v>
      </c>
      <c r="C61" s="48">
        <v>620</v>
      </c>
      <c r="D61" s="84"/>
      <c r="E61" s="111"/>
      <c r="F61" s="57">
        <v>3434</v>
      </c>
      <c r="G61" s="48">
        <v>409</v>
      </c>
      <c r="H61" s="56">
        <f>+H60+G61-195</f>
        <v>77150</v>
      </c>
      <c r="I61" s="58">
        <f t="shared" si="20"/>
        <v>49824</v>
      </c>
      <c r="J61" s="48">
        <v>-1053</v>
      </c>
      <c r="K61" s="56">
        <f t="shared" si="12"/>
        <v>9915</v>
      </c>
      <c r="L61" s="48">
        <v>150</v>
      </c>
      <c r="M61" s="56">
        <f t="shared" si="15"/>
        <v>2592</v>
      </c>
      <c r="N61" s="48">
        <v>1846</v>
      </c>
      <c r="O61" s="56">
        <f t="shared" ref="O61:O73" si="50">+N61+O60</f>
        <v>24734</v>
      </c>
      <c r="P61" s="112">
        <f t="shared" si="9"/>
        <v>7014</v>
      </c>
      <c r="Q61" s="57">
        <v>635531</v>
      </c>
      <c r="R61" s="48">
        <v>16758</v>
      </c>
      <c r="S61" s="119"/>
      <c r="T61" s="57">
        <v>97481</v>
      </c>
      <c r="U61" s="78" t="s">
        <v>124</v>
      </c>
      <c r="W61" s="122">
        <f t="shared" ref="W61:W62" si="51">+B61</f>
        <v>43884</v>
      </c>
      <c r="X61" s="123">
        <f t="shared" ref="X61:X62" si="52">+G61</f>
        <v>409</v>
      </c>
      <c r="Y61" s="98">
        <f t="shared" ref="Y61" si="53">+H61</f>
        <v>77150</v>
      </c>
      <c r="Z61" s="124">
        <f t="shared" ref="Z61" si="54">+B61</f>
        <v>43884</v>
      </c>
      <c r="AA61" s="98">
        <f t="shared" ref="AA61" si="55">+L61</f>
        <v>150</v>
      </c>
      <c r="AB61" s="98">
        <f t="shared" si="44"/>
        <v>2592</v>
      </c>
    </row>
    <row r="62" spans="2:28" x14ac:dyDescent="0.55000000000000004">
      <c r="B62" s="77">
        <v>43885</v>
      </c>
      <c r="C62" s="48">
        <v>530</v>
      </c>
      <c r="D62" s="84"/>
      <c r="E62" s="111"/>
      <c r="F62" s="57">
        <v>2824</v>
      </c>
      <c r="G62" s="48">
        <v>508</v>
      </c>
      <c r="H62" s="56">
        <f t="shared" ref="H62:H67" si="56">+H61+G62</f>
        <v>77658</v>
      </c>
      <c r="I62" s="58">
        <f t="shared" si="20"/>
        <v>47672</v>
      </c>
      <c r="J62" s="48">
        <v>-789</v>
      </c>
      <c r="K62" s="56">
        <f t="shared" si="12"/>
        <v>9126</v>
      </c>
      <c r="L62" s="48">
        <v>71</v>
      </c>
      <c r="M62" s="56">
        <f t="shared" si="15"/>
        <v>2663</v>
      </c>
      <c r="N62" s="48">
        <v>2589</v>
      </c>
      <c r="O62" s="56">
        <f t="shared" si="50"/>
        <v>27323</v>
      </c>
      <c r="P62" s="112">
        <f t="shared" si="9"/>
        <v>6211</v>
      </c>
      <c r="Q62" s="57">
        <v>641742</v>
      </c>
      <c r="R62" s="48">
        <v>15758</v>
      </c>
      <c r="S62" s="119"/>
      <c r="T62" s="57">
        <v>87902</v>
      </c>
      <c r="U62" s="78"/>
      <c r="W62" s="122">
        <f t="shared" si="51"/>
        <v>43885</v>
      </c>
      <c r="X62" s="123">
        <f t="shared" si="52"/>
        <v>508</v>
      </c>
      <c r="Y62" s="98">
        <f t="shared" ref="Y62" si="57">+H62</f>
        <v>77658</v>
      </c>
      <c r="Z62" s="124">
        <f t="shared" ref="Z62" si="58">+B62</f>
        <v>43885</v>
      </c>
      <c r="AA62" s="98">
        <f t="shared" ref="AA62" si="59">+L62</f>
        <v>71</v>
      </c>
      <c r="AB62" s="98">
        <f t="shared" si="44"/>
        <v>2663</v>
      </c>
    </row>
    <row r="63" spans="2:28" x14ac:dyDescent="0.55000000000000004">
      <c r="B63" s="77">
        <v>43886</v>
      </c>
      <c r="C63" s="48">
        <v>439</v>
      </c>
      <c r="D63" s="84"/>
      <c r="E63" s="111"/>
      <c r="F63" s="57">
        <v>2491</v>
      </c>
      <c r="G63" s="48">
        <v>406</v>
      </c>
      <c r="H63" s="56">
        <f t="shared" si="56"/>
        <v>78064</v>
      </c>
      <c r="I63" s="58">
        <f t="shared" si="20"/>
        <v>45604</v>
      </c>
      <c r="J63" s="48">
        <v>-374</v>
      </c>
      <c r="K63" s="56">
        <f t="shared" si="12"/>
        <v>8752</v>
      </c>
      <c r="L63" s="48">
        <v>52</v>
      </c>
      <c r="M63" s="56">
        <f t="shared" si="15"/>
        <v>2715</v>
      </c>
      <c r="N63" s="48">
        <v>2422</v>
      </c>
      <c r="O63" s="56">
        <f t="shared" si="50"/>
        <v>29745</v>
      </c>
      <c r="P63" s="112">
        <f t="shared" si="9"/>
        <v>5664</v>
      </c>
      <c r="Q63" s="57">
        <v>647406</v>
      </c>
      <c r="R63" s="48">
        <v>14573</v>
      </c>
      <c r="S63" s="119"/>
      <c r="T63" s="57">
        <v>79108</v>
      </c>
      <c r="U63" s="78"/>
      <c r="W63" s="122">
        <f t="shared" ref="W63" si="60">+B63</f>
        <v>43886</v>
      </c>
      <c r="X63" s="123">
        <f t="shared" ref="X63" si="61">+G63</f>
        <v>406</v>
      </c>
      <c r="Y63" s="98">
        <f t="shared" ref="Y63" si="62">+H63</f>
        <v>78064</v>
      </c>
      <c r="Z63" s="124">
        <f t="shared" ref="Z63" si="63">+B63</f>
        <v>43886</v>
      </c>
      <c r="AA63" s="98">
        <f t="shared" ref="AA63" si="64">+L63</f>
        <v>52</v>
      </c>
      <c r="AB63" s="98">
        <f t="shared" ref="AB63" si="65">+M63</f>
        <v>2715</v>
      </c>
    </row>
    <row r="64" spans="2:28" x14ac:dyDescent="0.55000000000000004">
      <c r="B64" s="77">
        <v>43887</v>
      </c>
      <c r="C64" s="48">
        <v>508</v>
      </c>
      <c r="D64" s="84"/>
      <c r="E64" s="111"/>
      <c r="F64" s="57">
        <v>2358</v>
      </c>
      <c r="G64" s="48">
        <v>433</v>
      </c>
      <c r="H64" s="56">
        <f t="shared" si="56"/>
        <v>78497</v>
      </c>
      <c r="I64" s="58">
        <f t="shared" si="20"/>
        <v>43258</v>
      </c>
      <c r="J64" s="48">
        <v>-406</v>
      </c>
      <c r="K64" s="56">
        <f t="shared" si="12"/>
        <v>8346</v>
      </c>
      <c r="L64" s="48">
        <v>29</v>
      </c>
      <c r="M64" s="56">
        <f t="shared" si="15"/>
        <v>2744</v>
      </c>
      <c r="N64" s="48">
        <v>2750</v>
      </c>
      <c r="O64" s="56">
        <f t="shared" si="50"/>
        <v>32495</v>
      </c>
      <c r="P64" s="112">
        <f t="shared" si="9"/>
        <v>4768</v>
      </c>
      <c r="Q64" s="57">
        <v>652174</v>
      </c>
      <c r="R64" s="48">
        <v>12823</v>
      </c>
      <c r="S64" s="119"/>
      <c r="T64" s="57">
        <v>71572</v>
      </c>
      <c r="U64" s="78"/>
      <c r="W64" s="122">
        <f t="shared" ref="W64:W65" si="66">+B64</f>
        <v>43887</v>
      </c>
      <c r="X64" s="123">
        <f t="shared" ref="X64" si="67">+G64</f>
        <v>433</v>
      </c>
      <c r="Y64" s="98">
        <f t="shared" ref="Y64" si="68">+H64</f>
        <v>78497</v>
      </c>
      <c r="Z64" s="124">
        <f t="shared" ref="Z64" si="69">+B64</f>
        <v>43887</v>
      </c>
      <c r="AA64" s="98">
        <f t="shared" ref="AA64" si="70">+L64</f>
        <v>29</v>
      </c>
      <c r="AB64" s="98">
        <f t="shared" ref="AB64" si="71">+M64</f>
        <v>2744</v>
      </c>
    </row>
    <row r="65" spans="2:28" x14ac:dyDescent="0.55000000000000004">
      <c r="B65" s="77">
        <v>43888</v>
      </c>
      <c r="C65" s="48">
        <v>452</v>
      </c>
      <c r="D65" s="84"/>
      <c r="E65" s="111"/>
      <c r="F65" s="57">
        <v>2308</v>
      </c>
      <c r="G65" s="48">
        <v>327</v>
      </c>
      <c r="H65" s="56">
        <f t="shared" si="56"/>
        <v>78824</v>
      </c>
      <c r="I65" s="58">
        <f t="shared" si="20"/>
        <v>39919</v>
      </c>
      <c r="J65" s="48">
        <v>-394</v>
      </c>
      <c r="K65" s="56">
        <f t="shared" si="12"/>
        <v>7952</v>
      </c>
      <c r="L65" s="48">
        <v>44</v>
      </c>
      <c r="M65" s="56">
        <f t="shared" si="15"/>
        <v>2788</v>
      </c>
      <c r="N65" s="48">
        <v>3622</v>
      </c>
      <c r="O65" s="56">
        <f t="shared" si="50"/>
        <v>36117</v>
      </c>
      <c r="P65" s="112">
        <f t="shared" si="9"/>
        <v>3880</v>
      </c>
      <c r="Q65" s="57">
        <v>656054</v>
      </c>
      <c r="R65" s="48">
        <v>10525</v>
      </c>
      <c r="S65" s="119"/>
      <c r="T65" s="57">
        <v>65225</v>
      </c>
      <c r="U65" s="78"/>
      <c r="W65" s="122">
        <f t="shared" si="66"/>
        <v>43888</v>
      </c>
      <c r="X65" s="123">
        <f t="shared" ref="X65" si="72">+G65</f>
        <v>327</v>
      </c>
      <c r="Y65" s="98">
        <f t="shared" ref="Y65" si="73">+H65</f>
        <v>78824</v>
      </c>
      <c r="Z65" s="124">
        <f t="shared" ref="Z65" si="74">+B65</f>
        <v>43888</v>
      </c>
      <c r="AA65" s="98">
        <f t="shared" ref="AA65" si="75">+L65</f>
        <v>44</v>
      </c>
      <c r="AB65" s="98">
        <f t="shared" ref="AB65" si="76">+M65</f>
        <v>2788</v>
      </c>
    </row>
    <row r="66" spans="2:28" x14ac:dyDescent="0.55000000000000004">
      <c r="B66" s="77">
        <v>43889</v>
      </c>
      <c r="C66" s="48">
        <v>248</v>
      </c>
      <c r="D66" s="84"/>
      <c r="E66" s="111"/>
      <c r="F66" s="57">
        <v>1418</v>
      </c>
      <c r="G66" s="48">
        <v>427</v>
      </c>
      <c r="H66" s="56">
        <f t="shared" si="56"/>
        <v>79251</v>
      </c>
      <c r="I66" s="58">
        <f t="shared" ref="I66:I67" si="77">+H66-M66-O66</f>
        <v>37414</v>
      </c>
      <c r="J66" s="48">
        <v>-288</v>
      </c>
      <c r="K66" s="56">
        <f t="shared" si="12"/>
        <v>7664</v>
      </c>
      <c r="L66" s="48">
        <v>47</v>
      </c>
      <c r="M66" s="56">
        <f t="shared" si="15"/>
        <v>2835</v>
      </c>
      <c r="N66" s="48">
        <v>2885</v>
      </c>
      <c r="O66" s="56">
        <f t="shared" si="50"/>
        <v>39002</v>
      </c>
      <c r="P66" s="112">
        <f t="shared" si="9"/>
        <v>2533</v>
      </c>
      <c r="Q66" s="57">
        <v>658587</v>
      </c>
      <c r="R66" s="48">
        <v>10193</v>
      </c>
      <c r="S66" s="119"/>
      <c r="T66" s="57">
        <v>58233</v>
      </c>
      <c r="U66" s="78"/>
      <c r="W66" s="122">
        <f t="shared" ref="W66" si="78">+B66</f>
        <v>43889</v>
      </c>
      <c r="X66" s="123">
        <f t="shared" ref="X66" si="79">+G66</f>
        <v>427</v>
      </c>
      <c r="Y66" s="98">
        <f t="shared" ref="Y66" si="80">+H66</f>
        <v>79251</v>
      </c>
      <c r="Z66" s="124">
        <f t="shared" ref="Z66" si="81">+B66</f>
        <v>43889</v>
      </c>
      <c r="AA66" s="98">
        <f t="shared" ref="AA66" si="82">+L66</f>
        <v>47</v>
      </c>
      <c r="AB66" s="98">
        <f t="shared" ref="AB66" si="83">+M66</f>
        <v>2835</v>
      </c>
    </row>
    <row r="67" spans="2:28" x14ac:dyDescent="0.55000000000000004">
      <c r="B67" s="77">
        <v>43890</v>
      </c>
      <c r="C67" s="48">
        <v>132</v>
      </c>
      <c r="D67" s="84"/>
      <c r="E67" s="111"/>
      <c r="F67" s="57">
        <v>851</v>
      </c>
      <c r="G67" s="48">
        <v>573</v>
      </c>
      <c r="H67" s="56">
        <f t="shared" si="56"/>
        <v>79824</v>
      </c>
      <c r="I67" s="58">
        <f t="shared" si="77"/>
        <v>35329</v>
      </c>
      <c r="J67" s="48">
        <v>-299</v>
      </c>
      <c r="K67" s="56">
        <f t="shared" si="12"/>
        <v>7365</v>
      </c>
      <c r="L67" s="48">
        <v>35</v>
      </c>
      <c r="M67" s="56">
        <f t="shared" si="15"/>
        <v>2870</v>
      </c>
      <c r="N67" s="48">
        <v>2623</v>
      </c>
      <c r="O67" s="56">
        <f t="shared" si="50"/>
        <v>41625</v>
      </c>
      <c r="P67" s="112">
        <f t="shared" si="9"/>
        <v>2129</v>
      </c>
      <c r="Q67" s="57">
        <v>660716</v>
      </c>
      <c r="R67" s="48">
        <v>8620</v>
      </c>
      <c r="S67" s="119"/>
      <c r="T67" s="57">
        <v>51856</v>
      </c>
      <c r="U67" s="78"/>
      <c r="W67" s="122">
        <f t="shared" ref="W67:W68" si="84">+B67</f>
        <v>43890</v>
      </c>
      <c r="X67" s="123">
        <f t="shared" ref="X67" si="85">+G67</f>
        <v>573</v>
      </c>
      <c r="Y67" s="98">
        <f t="shared" ref="Y67" si="86">+H67</f>
        <v>79824</v>
      </c>
      <c r="Z67" s="124">
        <f t="shared" ref="Z67" si="87">+B67</f>
        <v>43890</v>
      </c>
      <c r="AA67" s="98">
        <f t="shared" ref="AA67" si="88">+L67</f>
        <v>35</v>
      </c>
      <c r="AB67" s="98">
        <f t="shared" ref="AB67" si="89">+M67</f>
        <v>2870</v>
      </c>
    </row>
    <row r="68" spans="2:28" x14ac:dyDescent="0.55000000000000004">
      <c r="B68" s="77">
        <v>43891</v>
      </c>
      <c r="C68" s="48">
        <v>141</v>
      </c>
      <c r="D68" s="84"/>
      <c r="E68" s="111"/>
      <c r="F68" s="57">
        <v>715</v>
      </c>
      <c r="G68" s="48">
        <v>202</v>
      </c>
      <c r="H68" s="56">
        <f t="shared" ref="H68" si="90">+H67+G68</f>
        <v>80026</v>
      </c>
      <c r="I68" s="58">
        <f t="shared" ref="I68" si="91">+H68-M68-O68</f>
        <v>32652</v>
      </c>
      <c r="J68" s="48">
        <v>-255</v>
      </c>
      <c r="K68" s="56">
        <f t="shared" si="12"/>
        <v>7110</v>
      </c>
      <c r="L68" s="48">
        <v>42</v>
      </c>
      <c r="M68" s="56">
        <f t="shared" si="15"/>
        <v>2912</v>
      </c>
      <c r="N68" s="48">
        <v>2837</v>
      </c>
      <c r="O68" s="56">
        <f t="shared" si="50"/>
        <v>44462</v>
      </c>
      <c r="P68" s="112">
        <f t="shared" si="9"/>
        <v>2524</v>
      </c>
      <c r="Q68" s="57">
        <v>663240</v>
      </c>
      <c r="R68" s="48">
        <v>8154</v>
      </c>
      <c r="S68" s="119"/>
      <c r="T68" s="57">
        <v>46219</v>
      </c>
      <c r="U68" s="78"/>
      <c r="W68" s="122">
        <f t="shared" si="84"/>
        <v>43891</v>
      </c>
      <c r="X68" s="123">
        <f t="shared" ref="X68" si="92">+G68</f>
        <v>202</v>
      </c>
      <c r="Y68" s="98">
        <f t="shared" ref="Y68" si="93">+H68</f>
        <v>80026</v>
      </c>
      <c r="Z68" s="124">
        <f t="shared" ref="Z68" si="94">+B68</f>
        <v>43891</v>
      </c>
      <c r="AA68" s="98">
        <f t="shared" ref="AA68" si="95">+L68</f>
        <v>42</v>
      </c>
      <c r="AB68" s="98">
        <f t="shared" ref="AB68" si="96">+M68</f>
        <v>2912</v>
      </c>
    </row>
    <row r="69" spans="2:28" x14ac:dyDescent="0.55000000000000004">
      <c r="B69" s="77">
        <v>43892</v>
      </c>
      <c r="C69" s="48">
        <v>129</v>
      </c>
      <c r="D69" s="84"/>
      <c r="E69" s="111"/>
      <c r="F69" s="57">
        <v>587</v>
      </c>
      <c r="G69" s="48">
        <v>125</v>
      </c>
      <c r="H69" s="56">
        <f t="shared" ref="H69:H70" si="97">+H68+G69</f>
        <v>80151</v>
      </c>
      <c r="I69" s="58">
        <f t="shared" ref="I69:I70" si="98">+H69-M69-O69</f>
        <v>30004</v>
      </c>
      <c r="J69" s="48">
        <v>-304</v>
      </c>
      <c r="K69" s="56">
        <f t="shared" si="12"/>
        <v>6806</v>
      </c>
      <c r="L69" s="48">
        <v>31</v>
      </c>
      <c r="M69" s="56">
        <f t="shared" si="15"/>
        <v>2943</v>
      </c>
      <c r="N69" s="48">
        <v>2742</v>
      </c>
      <c r="O69" s="56">
        <f t="shared" si="50"/>
        <v>47204</v>
      </c>
      <c r="P69" s="112">
        <f t="shared" si="9"/>
        <v>1659</v>
      </c>
      <c r="Q69" s="57">
        <v>664899</v>
      </c>
      <c r="R69" s="48">
        <v>7650</v>
      </c>
      <c r="S69" s="119"/>
      <c r="T69" s="57">
        <v>40651</v>
      </c>
      <c r="U69" s="78"/>
      <c r="W69" s="122">
        <f t="shared" ref="W69" si="99">+B69</f>
        <v>43892</v>
      </c>
      <c r="X69" s="123">
        <f t="shared" ref="X69" si="100">+G69</f>
        <v>125</v>
      </c>
      <c r="Y69" s="98">
        <f t="shared" ref="Y69" si="101">+H69</f>
        <v>80151</v>
      </c>
      <c r="Z69" s="124">
        <f t="shared" ref="Z69" si="102">+B69</f>
        <v>43892</v>
      </c>
      <c r="AA69" s="98">
        <f t="shared" ref="AA69" si="103">+L69</f>
        <v>31</v>
      </c>
      <c r="AB69" s="98">
        <f t="shared" ref="AB69" si="104">+M69</f>
        <v>2943</v>
      </c>
    </row>
    <row r="70" spans="2:28" x14ac:dyDescent="0.55000000000000004">
      <c r="B70" s="77">
        <v>43893</v>
      </c>
      <c r="C70" s="48">
        <v>143</v>
      </c>
      <c r="D70" s="84"/>
      <c r="E70" s="111"/>
      <c r="F70" s="57">
        <v>520</v>
      </c>
      <c r="G70" s="48">
        <v>119</v>
      </c>
      <c r="H70" s="56">
        <f t="shared" si="97"/>
        <v>80270</v>
      </c>
      <c r="I70" s="58">
        <f t="shared" si="98"/>
        <v>27433</v>
      </c>
      <c r="J70" s="48">
        <v>-390</v>
      </c>
      <c r="K70" s="56">
        <f t="shared" si="12"/>
        <v>6416</v>
      </c>
      <c r="L70" s="48">
        <v>38</v>
      </c>
      <c r="M70" s="56">
        <f t="shared" si="15"/>
        <v>2981</v>
      </c>
      <c r="N70" s="48">
        <v>2652</v>
      </c>
      <c r="O70" s="56">
        <f t="shared" si="50"/>
        <v>49856</v>
      </c>
      <c r="P70" s="112">
        <f t="shared" si="9"/>
        <v>1498</v>
      </c>
      <c r="Q70" s="57">
        <v>666397</v>
      </c>
      <c r="R70" s="48">
        <v>6250</v>
      </c>
      <c r="S70" s="119"/>
      <c r="T70" s="57">
        <v>36432</v>
      </c>
      <c r="U70" s="78"/>
      <c r="W70" s="122">
        <f t="shared" ref="W70" si="105">+B70</f>
        <v>43893</v>
      </c>
      <c r="X70" s="123">
        <f t="shared" ref="X70" si="106">+G70</f>
        <v>119</v>
      </c>
      <c r="Y70" s="98">
        <f t="shared" ref="Y70" si="107">+H70</f>
        <v>80270</v>
      </c>
      <c r="Z70" s="124">
        <f t="shared" ref="Z70" si="108">+B70</f>
        <v>43893</v>
      </c>
      <c r="AA70" s="98">
        <f t="shared" ref="AA70" si="109">+L70</f>
        <v>38</v>
      </c>
      <c r="AB70" s="98">
        <f t="shared" ref="AB70" si="110">+M70</f>
        <v>2981</v>
      </c>
    </row>
    <row r="71" spans="2:28" x14ac:dyDescent="0.55000000000000004">
      <c r="B71" s="77">
        <v>43894</v>
      </c>
      <c r="C71" s="48">
        <v>143</v>
      </c>
      <c r="D71" s="84"/>
      <c r="E71" s="111"/>
      <c r="F71" s="57">
        <v>522</v>
      </c>
      <c r="G71" s="48">
        <v>139</v>
      </c>
      <c r="H71" s="56">
        <f t="shared" ref="H71" si="111">+H70+G71</f>
        <v>80409</v>
      </c>
      <c r="I71" s="58">
        <f t="shared" ref="I71" si="112">+H71-M71-O71</f>
        <v>25352</v>
      </c>
      <c r="J71" s="48">
        <v>-464</v>
      </c>
      <c r="K71" s="56">
        <f t="shared" si="12"/>
        <v>5952</v>
      </c>
      <c r="L71" s="48">
        <v>31</v>
      </c>
      <c r="M71" s="56">
        <f t="shared" si="15"/>
        <v>3012</v>
      </c>
      <c r="N71" s="48">
        <v>2189</v>
      </c>
      <c r="O71" s="56">
        <f t="shared" si="50"/>
        <v>52045</v>
      </c>
      <c r="P71" s="112">
        <f t="shared" si="9"/>
        <v>2628</v>
      </c>
      <c r="Q71" s="57">
        <v>669025</v>
      </c>
      <c r="R71" s="48">
        <v>6584</v>
      </c>
      <c r="S71" s="119"/>
      <c r="T71" s="57">
        <v>32870</v>
      </c>
      <c r="U71" s="78"/>
      <c r="W71" s="122">
        <f t="shared" ref="W71" si="113">+B71</f>
        <v>43894</v>
      </c>
      <c r="X71" s="123">
        <f t="shared" ref="X71" si="114">+G71</f>
        <v>139</v>
      </c>
      <c r="Y71" s="98">
        <f t="shared" ref="Y71" si="115">+H71</f>
        <v>80409</v>
      </c>
      <c r="Z71" s="124">
        <f t="shared" ref="Z71" si="116">+B71</f>
        <v>43894</v>
      </c>
      <c r="AA71" s="98">
        <f t="shared" ref="AA71" si="117">+L71</f>
        <v>31</v>
      </c>
      <c r="AB71" s="98">
        <f t="shared" ref="AB71" si="118">+M71</f>
        <v>3012</v>
      </c>
    </row>
    <row r="72" spans="2:28" x14ac:dyDescent="0.55000000000000004">
      <c r="B72" s="77">
        <v>43895</v>
      </c>
      <c r="C72" s="48">
        <v>102</v>
      </c>
      <c r="D72" s="84"/>
      <c r="E72" s="111"/>
      <c r="F72" s="57">
        <v>482</v>
      </c>
      <c r="G72" s="48">
        <v>143</v>
      </c>
      <c r="H72" s="56">
        <f t="shared" ref="H72" si="119">+H71+G72</f>
        <v>80552</v>
      </c>
      <c r="I72" s="58">
        <f t="shared" ref="I72" si="120">+H72-M72-O72</f>
        <v>23784</v>
      </c>
      <c r="J72" s="48">
        <v>-215</v>
      </c>
      <c r="K72" s="56">
        <f t="shared" si="12"/>
        <v>5737</v>
      </c>
      <c r="L72" s="48">
        <v>30</v>
      </c>
      <c r="M72" s="56">
        <f t="shared" si="15"/>
        <v>3042</v>
      </c>
      <c r="N72" s="48">
        <v>1681</v>
      </c>
      <c r="O72" s="56">
        <f t="shared" si="50"/>
        <v>53726</v>
      </c>
      <c r="P72" s="112">
        <f t="shared" si="9"/>
        <v>1829</v>
      </c>
      <c r="Q72" s="57">
        <v>670854</v>
      </c>
      <c r="R72" s="48">
        <v>5457</v>
      </c>
      <c r="S72" s="119"/>
      <c r="T72" s="57">
        <v>29896</v>
      </c>
      <c r="U72" s="78"/>
      <c r="W72" s="122">
        <f t="shared" ref="W72" si="121">+B72</f>
        <v>43895</v>
      </c>
      <c r="X72" s="123">
        <f t="shared" ref="X72" si="122">+G72</f>
        <v>143</v>
      </c>
      <c r="Y72" s="98">
        <f t="shared" ref="Y72" si="123">+H72</f>
        <v>80552</v>
      </c>
      <c r="Z72" s="124">
        <f t="shared" ref="Z72" si="124">+B72</f>
        <v>43895</v>
      </c>
      <c r="AA72" s="98">
        <f t="shared" ref="AA72" si="125">+L72</f>
        <v>30</v>
      </c>
      <c r="AB72" s="98">
        <f t="shared" ref="AB72" si="126">+M72</f>
        <v>3042</v>
      </c>
    </row>
    <row r="73" spans="2:28" x14ac:dyDescent="0.55000000000000004">
      <c r="B73" s="77">
        <v>43896</v>
      </c>
      <c r="C73" s="48">
        <v>99</v>
      </c>
      <c r="D73" s="84"/>
      <c r="E73" s="111"/>
      <c r="F73" s="57">
        <v>502</v>
      </c>
      <c r="G73" s="48">
        <v>99</v>
      </c>
      <c r="H73" s="56">
        <f t="shared" ref="H73" si="127">+H72+G73</f>
        <v>80651</v>
      </c>
      <c r="I73" s="58">
        <f t="shared" ref="I73" si="128">+H73-M73-O73</f>
        <v>22177</v>
      </c>
      <c r="J73" s="48">
        <v>-248</v>
      </c>
      <c r="K73" s="56">
        <f t="shared" si="12"/>
        <v>5489</v>
      </c>
      <c r="L73" s="48">
        <v>28</v>
      </c>
      <c r="M73" s="56">
        <f t="shared" si="15"/>
        <v>3070</v>
      </c>
      <c r="N73" s="48">
        <v>1678</v>
      </c>
      <c r="O73" s="56">
        <f t="shared" si="50"/>
        <v>55404</v>
      </c>
      <c r="P73" s="112">
        <f t="shared" si="9"/>
        <v>1604</v>
      </c>
      <c r="Q73" s="57">
        <v>672458</v>
      </c>
      <c r="R73" s="48">
        <v>4773</v>
      </c>
      <c r="S73" s="119"/>
      <c r="T73" s="57">
        <v>26730</v>
      </c>
      <c r="U73" s="78"/>
      <c r="W73" s="122">
        <f t="shared" ref="W73" si="129">+B73</f>
        <v>43896</v>
      </c>
      <c r="X73" s="123">
        <f t="shared" ref="X73" si="130">+G73</f>
        <v>99</v>
      </c>
      <c r="Y73" s="98">
        <f t="shared" ref="Y73" si="131">+H73</f>
        <v>80651</v>
      </c>
      <c r="Z73" s="124">
        <f t="shared" ref="Z73" si="132">+B73</f>
        <v>43896</v>
      </c>
      <c r="AA73" s="98">
        <f t="shared" ref="AA73" si="133">+L73</f>
        <v>28</v>
      </c>
      <c r="AB73" s="98">
        <f t="shared" ref="AB73" si="134">+M73</f>
        <v>3070</v>
      </c>
    </row>
    <row r="74" spans="2:28" x14ac:dyDescent="0.55000000000000004">
      <c r="B74" s="77">
        <v>43897</v>
      </c>
      <c r="C74" s="48">
        <v>84</v>
      </c>
      <c r="D74" s="84"/>
      <c r="E74" s="111"/>
      <c r="F74" s="57">
        <v>458</v>
      </c>
      <c r="G74" s="48">
        <v>44</v>
      </c>
      <c r="H74" s="56">
        <f t="shared" ref="H74" si="135">+H73+G74</f>
        <v>80695</v>
      </c>
      <c r="I74" s="58">
        <f t="shared" ref="I74" si="136">+H74-M74-O74</f>
        <v>20533</v>
      </c>
      <c r="J74" s="48">
        <v>-225</v>
      </c>
      <c r="K74" s="56">
        <f t="shared" si="12"/>
        <v>5264</v>
      </c>
      <c r="L74" s="48">
        <v>27</v>
      </c>
      <c r="M74" s="56">
        <f t="shared" si="15"/>
        <v>3097</v>
      </c>
      <c r="N74" s="48">
        <v>1661</v>
      </c>
      <c r="O74" s="56">
        <f t="shared" ref="O74:O76" si="137">+N74+O73</f>
        <v>57065</v>
      </c>
      <c r="P74" s="112">
        <f t="shared" ref="P74:P76" si="138">+Q74-Q73</f>
        <v>1580</v>
      </c>
      <c r="Q74" s="57">
        <v>674038</v>
      </c>
      <c r="R74" s="48">
        <v>4021</v>
      </c>
      <c r="S74" s="119"/>
      <c r="T74" s="57">
        <v>23074</v>
      </c>
      <c r="U74" s="78"/>
      <c r="W74" s="122">
        <f t="shared" ref="W74" si="139">+B74</f>
        <v>43897</v>
      </c>
      <c r="X74" s="123">
        <f t="shared" ref="X74" si="140">+G74</f>
        <v>44</v>
      </c>
      <c r="Y74" s="98">
        <f t="shared" ref="Y74" si="141">+H74</f>
        <v>80695</v>
      </c>
      <c r="Z74" s="124">
        <f t="shared" ref="Z74" si="142">+B74</f>
        <v>43897</v>
      </c>
      <c r="AA74" s="98">
        <f t="shared" ref="AA74" si="143">+L74</f>
        <v>27</v>
      </c>
      <c r="AB74" s="98">
        <f t="shared" ref="AB74" si="144">+M74</f>
        <v>3097</v>
      </c>
    </row>
    <row r="75" spans="2:28" x14ac:dyDescent="0.55000000000000004">
      <c r="B75" s="77">
        <v>43898</v>
      </c>
      <c r="C75" s="48">
        <v>60</v>
      </c>
      <c r="D75" s="84"/>
      <c r="E75" s="111"/>
      <c r="F75" s="57">
        <v>421</v>
      </c>
      <c r="G75" s="48">
        <v>40</v>
      </c>
      <c r="H75" s="56">
        <f t="shared" ref="H75" si="145">+H74+G75</f>
        <v>80735</v>
      </c>
      <c r="I75" s="58">
        <f t="shared" ref="I75" si="146">+H75-M75-O75</f>
        <v>19016</v>
      </c>
      <c r="J75" s="48">
        <v>-153</v>
      </c>
      <c r="K75" s="56">
        <f t="shared" si="12"/>
        <v>5111</v>
      </c>
      <c r="L75" s="48">
        <v>22</v>
      </c>
      <c r="M75" s="56">
        <f t="shared" si="15"/>
        <v>3119</v>
      </c>
      <c r="N75" s="48">
        <v>1535</v>
      </c>
      <c r="O75" s="56">
        <f t="shared" si="137"/>
        <v>58600</v>
      </c>
      <c r="P75" s="112">
        <f t="shared" si="138"/>
        <v>722</v>
      </c>
      <c r="Q75" s="57">
        <v>674760</v>
      </c>
      <c r="R75" s="48">
        <v>3802</v>
      </c>
      <c r="S75" s="119"/>
      <c r="T75" s="57">
        <v>20146</v>
      </c>
      <c r="U75" s="78"/>
      <c r="W75" s="122">
        <f t="shared" ref="W75" si="147">+B75</f>
        <v>43898</v>
      </c>
      <c r="X75" s="123">
        <f t="shared" ref="X75" si="148">+G75</f>
        <v>40</v>
      </c>
      <c r="Y75" s="98">
        <f t="shared" ref="Y75" si="149">+H75</f>
        <v>80735</v>
      </c>
      <c r="Z75" s="124">
        <f t="shared" ref="Z75" si="150">+B75</f>
        <v>43898</v>
      </c>
      <c r="AA75" s="98">
        <f t="shared" ref="AA75" si="151">+L75</f>
        <v>22</v>
      </c>
      <c r="AB75" s="98">
        <f t="shared" ref="AB75" si="152">+M75</f>
        <v>3119</v>
      </c>
    </row>
    <row r="76" spans="2:28" x14ac:dyDescent="0.55000000000000004">
      <c r="B76" s="77">
        <v>43899</v>
      </c>
      <c r="C76" s="48">
        <v>36</v>
      </c>
      <c r="D76" s="84"/>
      <c r="E76" s="111"/>
      <c r="F76" s="57">
        <v>349</v>
      </c>
      <c r="G76" s="48">
        <v>19</v>
      </c>
      <c r="H76" s="56">
        <f t="shared" ref="H76:H77" si="153">+H75+G76</f>
        <v>80754</v>
      </c>
      <c r="I76" s="58">
        <f t="shared" ref="I76:I77" si="154">+H76-M76-O76</f>
        <v>17721</v>
      </c>
      <c r="J76" s="48">
        <v>-317</v>
      </c>
      <c r="K76" s="56">
        <f t="shared" si="12"/>
        <v>4794</v>
      </c>
      <c r="L76" s="48">
        <v>17</v>
      </c>
      <c r="M76" s="56">
        <f t="shared" si="15"/>
        <v>3136</v>
      </c>
      <c r="N76" s="48">
        <v>1297</v>
      </c>
      <c r="O76" s="56">
        <f t="shared" si="137"/>
        <v>59897</v>
      </c>
      <c r="P76" s="112">
        <f t="shared" si="138"/>
        <v>578</v>
      </c>
      <c r="Q76" s="57">
        <v>675338</v>
      </c>
      <c r="R76" s="48">
        <v>4148</v>
      </c>
      <c r="S76" s="119"/>
      <c r="T76" s="57">
        <v>16982</v>
      </c>
      <c r="U76" s="78"/>
      <c r="W76" s="122">
        <f t="shared" ref="W76" si="155">+B76</f>
        <v>43899</v>
      </c>
      <c r="X76" s="123">
        <f t="shared" ref="X76" si="156">+G76</f>
        <v>19</v>
      </c>
      <c r="Y76" s="98">
        <f t="shared" ref="Y76" si="157">+H76</f>
        <v>80754</v>
      </c>
      <c r="Z76" s="124">
        <f t="shared" ref="Z76" si="158">+B76</f>
        <v>43899</v>
      </c>
      <c r="AA76" s="98">
        <f t="shared" ref="AA76" si="159">+L76</f>
        <v>17</v>
      </c>
      <c r="AB76" s="98">
        <f t="shared" ref="AB76" si="160">+M76</f>
        <v>3136</v>
      </c>
    </row>
    <row r="77" spans="2:28" x14ac:dyDescent="0.55000000000000004">
      <c r="B77" s="77">
        <v>43900</v>
      </c>
      <c r="C77" s="48">
        <v>31</v>
      </c>
      <c r="D77" s="84"/>
      <c r="E77" s="111"/>
      <c r="F77" s="57">
        <v>285</v>
      </c>
      <c r="G77" s="48">
        <v>24</v>
      </c>
      <c r="H77" s="56">
        <f t="shared" si="153"/>
        <v>80778</v>
      </c>
      <c r="I77" s="58">
        <f t="shared" si="154"/>
        <v>16145</v>
      </c>
      <c r="J77" s="48">
        <v>-302</v>
      </c>
      <c r="K77" s="56">
        <f t="shared" si="12"/>
        <v>4492</v>
      </c>
      <c r="L77" s="48">
        <v>22</v>
      </c>
      <c r="M77" s="56">
        <f t="shared" si="15"/>
        <v>3158</v>
      </c>
      <c r="N77" s="48">
        <v>1578</v>
      </c>
      <c r="O77" s="56">
        <f t="shared" ref="O77:O78" si="161">+N77+O76</f>
        <v>61475</v>
      </c>
      <c r="P77" s="112">
        <f t="shared" ref="P77:P85" si="162">+Q77-Q76</f>
        <v>548</v>
      </c>
      <c r="Q77" s="57">
        <v>675886</v>
      </c>
      <c r="R77" s="48">
        <v>3235</v>
      </c>
      <c r="S77" s="119"/>
      <c r="T77" s="57">
        <v>14607</v>
      </c>
      <c r="U77" s="78"/>
      <c r="W77" s="122">
        <f t="shared" ref="W77" si="163">+B77</f>
        <v>43900</v>
      </c>
      <c r="X77" s="123">
        <f t="shared" ref="X77" si="164">+G77</f>
        <v>24</v>
      </c>
      <c r="Y77" s="98">
        <f t="shared" ref="Y77" si="165">+H77</f>
        <v>80778</v>
      </c>
      <c r="Z77" s="124">
        <f t="shared" ref="Z77" si="166">+B77</f>
        <v>43900</v>
      </c>
      <c r="AA77" s="98">
        <f t="shared" ref="AA77" si="167">+L77</f>
        <v>22</v>
      </c>
      <c r="AB77" s="98">
        <f t="shared" ref="AB77" si="168">+M77</f>
        <v>3158</v>
      </c>
    </row>
    <row r="78" spans="2:28" x14ac:dyDescent="0.55000000000000004">
      <c r="B78" s="77">
        <v>43901</v>
      </c>
      <c r="C78" s="48">
        <v>33</v>
      </c>
      <c r="D78" s="84"/>
      <c r="E78" s="111"/>
      <c r="F78" s="57">
        <v>253</v>
      </c>
      <c r="G78" s="48">
        <v>15</v>
      </c>
      <c r="H78" s="56">
        <f t="shared" ref="H78" si="169">+H77+G78</f>
        <v>80793</v>
      </c>
      <c r="I78" s="58">
        <f t="shared" ref="I78" si="170">+H78-M78-O78</f>
        <v>14831</v>
      </c>
      <c r="J78" s="48">
        <v>-235</v>
      </c>
      <c r="K78" s="56">
        <f t="shared" si="12"/>
        <v>4257</v>
      </c>
      <c r="L78" s="48">
        <v>11</v>
      </c>
      <c r="M78" s="56">
        <f t="shared" si="15"/>
        <v>3169</v>
      </c>
      <c r="N78" s="48">
        <v>1318</v>
      </c>
      <c r="O78" s="56">
        <f t="shared" si="161"/>
        <v>62793</v>
      </c>
      <c r="P78" s="112">
        <f t="shared" si="162"/>
        <v>1357</v>
      </c>
      <c r="Q78" s="57">
        <v>677243</v>
      </c>
      <c r="R78" s="48">
        <v>2206</v>
      </c>
      <c r="S78" s="119"/>
      <c r="T78" s="57">
        <v>13701</v>
      </c>
      <c r="U78" s="78"/>
      <c r="W78" s="122">
        <f t="shared" ref="W78" si="171">+B78</f>
        <v>43901</v>
      </c>
      <c r="X78" s="123">
        <f t="shared" ref="X78" si="172">+G78</f>
        <v>15</v>
      </c>
      <c r="Y78" s="98">
        <f t="shared" ref="Y78" si="173">+H78</f>
        <v>80793</v>
      </c>
      <c r="Z78" s="124">
        <f t="shared" ref="Z78" si="174">+B78</f>
        <v>43901</v>
      </c>
      <c r="AA78" s="98">
        <f t="shared" ref="AA78" si="175">+L78</f>
        <v>11</v>
      </c>
      <c r="AB78" s="98">
        <f t="shared" ref="AB78" si="176">+M78</f>
        <v>3169</v>
      </c>
    </row>
    <row r="79" spans="2:28" x14ac:dyDescent="0.55000000000000004">
      <c r="B79" s="77">
        <v>43902</v>
      </c>
      <c r="C79" s="48">
        <v>33</v>
      </c>
      <c r="D79" s="84"/>
      <c r="E79" s="111"/>
      <c r="F79" s="57">
        <v>147</v>
      </c>
      <c r="G79" s="48">
        <v>8</v>
      </c>
      <c r="H79" s="56">
        <f>+H78+G79+12</f>
        <v>80813</v>
      </c>
      <c r="I79" s="58">
        <f>+H79-M79-O79</f>
        <v>13526</v>
      </c>
      <c r="J79" s="48">
        <v>-237</v>
      </c>
      <c r="K79" s="56">
        <f t="shared" si="12"/>
        <v>4020</v>
      </c>
      <c r="L79" s="48">
        <v>7</v>
      </c>
      <c r="M79" s="56">
        <f t="shared" si="15"/>
        <v>3176</v>
      </c>
      <c r="N79" s="48">
        <v>1318</v>
      </c>
      <c r="O79" s="56">
        <f t="shared" ref="O79:O85" si="177">+N79+O78</f>
        <v>64111</v>
      </c>
      <c r="P79" s="112">
        <f t="shared" si="162"/>
        <v>845</v>
      </c>
      <c r="Q79" s="57">
        <v>678088</v>
      </c>
      <c r="R79" s="48">
        <v>2483</v>
      </c>
      <c r="S79" s="119"/>
      <c r="T79" s="57">
        <v>12161</v>
      </c>
      <c r="U79" s="78"/>
      <c r="W79" s="122">
        <f t="shared" ref="W79" si="178">+B79</f>
        <v>43902</v>
      </c>
      <c r="X79" s="123">
        <f t="shared" ref="X79" si="179">+G79</f>
        <v>8</v>
      </c>
      <c r="Y79" s="98">
        <f t="shared" ref="Y79" si="180">+H79</f>
        <v>80813</v>
      </c>
      <c r="Z79" s="124">
        <f t="shared" ref="Z79" si="181">+B79</f>
        <v>43902</v>
      </c>
      <c r="AA79" s="98">
        <f t="shared" ref="AA79" si="182">+L79</f>
        <v>7</v>
      </c>
      <c r="AB79" s="98">
        <f t="shared" ref="AB79" si="183">+M79</f>
        <v>3176</v>
      </c>
    </row>
    <row r="80" spans="2:28" x14ac:dyDescent="0.55000000000000004">
      <c r="B80" s="77">
        <v>43903</v>
      </c>
      <c r="C80" s="48">
        <v>17</v>
      </c>
      <c r="D80" s="84"/>
      <c r="E80" s="111"/>
      <c r="F80" s="57">
        <v>115</v>
      </c>
      <c r="G80" s="48">
        <v>11</v>
      </c>
      <c r="H80" s="56">
        <f t="shared" ref="H80" si="184">+H79+G80</f>
        <v>80824</v>
      </c>
      <c r="I80" s="58">
        <f t="shared" ref="I80" si="185">+H80-M80-O80</f>
        <v>12094</v>
      </c>
      <c r="J80" s="48">
        <v>-410</v>
      </c>
      <c r="K80" s="56">
        <f t="shared" si="12"/>
        <v>3610</v>
      </c>
      <c r="L80" s="48">
        <v>13</v>
      </c>
      <c r="M80" s="56">
        <f t="shared" si="15"/>
        <v>3189</v>
      </c>
      <c r="N80" s="48">
        <v>1430</v>
      </c>
      <c r="O80" s="56">
        <f t="shared" si="177"/>
        <v>65541</v>
      </c>
      <c r="P80" s="112">
        <f t="shared" si="162"/>
        <v>847</v>
      </c>
      <c r="Q80" s="57">
        <v>678935</v>
      </c>
      <c r="R80" s="48">
        <v>2174</v>
      </c>
      <c r="S80" s="119"/>
      <c r="T80" s="57">
        <v>10879</v>
      </c>
      <c r="U80" s="78"/>
      <c r="W80" s="122">
        <f t="shared" ref="W80" si="186">+B80</f>
        <v>43903</v>
      </c>
      <c r="X80" s="123">
        <f t="shared" ref="X80" si="187">+G80</f>
        <v>11</v>
      </c>
      <c r="Y80" s="98">
        <f t="shared" ref="Y80" si="188">+H80</f>
        <v>80824</v>
      </c>
      <c r="Z80" s="124">
        <f t="shared" ref="Z80" si="189">+B80</f>
        <v>43903</v>
      </c>
      <c r="AA80" s="98">
        <f t="shared" ref="AA80" si="190">+L80</f>
        <v>13</v>
      </c>
      <c r="AB80" s="98">
        <f t="shared" ref="AB80" si="191">+M80</f>
        <v>3189</v>
      </c>
    </row>
    <row r="81" spans="2:28" x14ac:dyDescent="0.55000000000000004">
      <c r="B81" s="77">
        <v>43904</v>
      </c>
      <c r="C81" s="48">
        <v>39</v>
      </c>
      <c r="D81" s="84"/>
      <c r="E81" s="111"/>
      <c r="F81" s="57">
        <v>113</v>
      </c>
      <c r="G81" s="48">
        <v>20</v>
      </c>
      <c r="H81" s="56">
        <f t="shared" ref="H81" si="192">+H80+G81</f>
        <v>80844</v>
      </c>
      <c r="I81" s="58">
        <f t="shared" ref="I81" si="193">+H81-M81-O81</f>
        <v>10734</v>
      </c>
      <c r="J81" s="48">
        <v>-384</v>
      </c>
      <c r="K81" s="56">
        <f t="shared" si="12"/>
        <v>3226</v>
      </c>
      <c r="L81" s="48">
        <v>10</v>
      </c>
      <c r="M81" s="56">
        <f t="shared" si="15"/>
        <v>3199</v>
      </c>
      <c r="N81" s="48">
        <v>1370</v>
      </c>
      <c r="O81" s="56">
        <f t="shared" si="177"/>
        <v>66911</v>
      </c>
      <c r="P81" s="112">
        <f t="shared" si="162"/>
        <v>824</v>
      </c>
      <c r="Q81" s="57">
        <v>679759</v>
      </c>
      <c r="R81" s="48">
        <v>1409</v>
      </c>
      <c r="S81" s="119"/>
      <c r="T81" s="57">
        <v>10189</v>
      </c>
      <c r="U81" s="78"/>
      <c r="W81" s="122">
        <f t="shared" ref="W81" si="194">+B81</f>
        <v>43904</v>
      </c>
      <c r="X81" s="123">
        <f t="shared" ref="X81" si="195">+G81</f>
        <v>20</v>
      </c>
      <c r="Y81" s="98">
        <f t="shared" ref="Y81" si="196">+H81</f>
        <v>80844</v>
      </c>
      <c r="Z81" s="124">
        <f t="shared" ref="Z81" si="197">+B81</f>
        <v>43904</v>
      </c>
      <c r="AA81" s="98">
        <f t="shared" ref="AA81" si="198">+L81</f>
        <v>10</v>
      </c>
      <c r="AB81" s="98">
        <f t="shared" ref="AB81" si="199">+M81</f>
        <v>3199</v>
      </c>
    </row>
    <row r="82" spans="2:28" x14ac:dyDescent="0.55000000000000004">
      <c r="B82" s="77">
        <v>43905</v>
      </c>
      <c r="C82" s="48">
        <v>41</v>
      </c>
      <c r="D82" s="84"/>
      <c r="E82" s="111"/>
      <c r="F82" s="57">
        <v>134</v>
      </c>
      <c r="G82" s="48">
        <v>16</v>
      </c>
      <c r="H82" s="56">
        <f t="shared" ref="H82" si="200">+H81+G82</f>
        <v>80860</v>
      </c>
      <c r="I82" s="58">
        <f t="shared" ref="I82" si="201">+H82-M82-O82</f>
        <v>9898</v>
      </c>
      <c r="J82" s="48">
        <v>-194</v>
      </c>
      <c r="K82" s="56">
        <f t="shared" si="12"/>
        <v>3032</v>
      </c>
      <c r="L82" s="48">
        <v>14</v>
      </c>
      <c r="M82" s="56">
        <f t="shared" si="15"/>
        <v>3213</v>
      </c>
      <c r="N82" s="48">
        <v>838</v>
      </c>
      <c r="O82" s="56">
        <f t="shared" si="177"/>
        <v>67749</v>
      </c>
      <c r="P82" s="112">
        <f t="shared" si="162"/>
        <v>703</v>
      </c>
      <c r="Q82" s="57">
        <v>680462</v>
      </c>
      <c r="R82" s="48">
        <v>1316</v>
      </c>
      <c r="S82" s="119"/>
      <c r="T82" s="57">
        <v>9582</v>
      </c>
      <c r="U82" s="78"/>
      <c r="W82" s="122">
        <f t="shared" ref="W82:W83" si="202">+B82</f>
        <v>43905</v>
      </c>
      <c r="X82" s="123">
        <f t="shared" ref="X82" si="203">+G82</f>
        <v>16</v>
      </c>
      <c r="Y82" s="98">
        <f t="shared" ref="Y82" si="204">+H82</f>
        <v>80860</v>
      </c>
      <c r="Z82" s="124">
        <f t="shared" ref="Z82" si="205">+B82</f>
        <v>43905</v>
      </c>
      <c r="AA82" s="98">
        <f t="shared" ref="AA82" si="206">+L82</f>
        <v>14</v>
      </c>
      <c r="AB82" s="98">
        <f t="shared" ref="AB82" si="207">+M82</f>
        <v>3213</v>
      </c>
    </row>
    <row r="83" spans="2:28" x14ac:dyDescent="0.55000000000000004">
      <c r="B83" s="77">
        <v>43906</v>
      </c>
      <c r="C83" s="48">
        <v>45</v>
      </c>
      <c r="D83" s="84"/>
      <c r="E83" s="111"/>
      <c r="F83" s="57">
        <v>128</v>
      </c>
      <c r="G83" s="48">
        <v>21</v>
      </c>
      <c r="H83" s="56">
        <f t="shared" ref="H83" si="208">+H82+G83</f>
        <v>80881</v>
      </c>
      <c r="I83" s="58">
        <f t="shared" ref="I83" si="209">+H83-M83-O83</f>
        <v>8976</v>
      </c>
      <c r="J83" s="48">
        <v>-202</v>
      </c>
      <c r="K83" s="56">
        <f t="shared" si="12"/>
        <v>2830</v>
      </c>
      <c r="L83" s="48">
        <v>13</v>
      </c>
      <c r="M83" s="56">
        <f t="shared" si="15"/>
        <v>3226</v>
      </c>
      <c r="N83" s="48">
        <v>930</v>
      </c>
      <c r="O83" s="56">
        <f t="shared" si="177"/>
        <v>68679</v>
      </c>
      <c r="P83" s="112">
        <f t="shared" si="162"/>
        <v>942</v>
      </c>
      <c r="Q83" s="57">
        <v>681404</v>
      </c>
      <c r="R83" s="48">
        <v>1105</v>
      </c>
      <c r="S83" s="119"/>
      <c r="T83" s="57">
        <v>9351</v>
      </c>
      <c r="U83" s="78"/>
      <c r="W83" s="122">
        <f t="shared" si="202"/>
        <v>43906</v>
      </c>
      <c r="X83" s="123">
        <f t="shared" ref="X83" si="210">+G83</f>
        <v>21</v>
      </c>
      <c r="Y83" s="98">
        <f t="shared" ref="Y83" si="211">+H83</f>
        <v>80881</v>
      </c>
      <c r="Z83" s="124">
        <f t="shared" ref="Z83" si="212">+B83</f>
        <v>43906</v>
      </c>
      <c r="AA83" s="98">
        <f t="shared" ref="AA83" si="213">+L83</f>
        <v>13</v>
      </c>
      <c r="AB83" s="98">
        <f t="shared" ref="AB83" si="214">+M83</f>
        <v>3226</v>
      </c>
    </row>
    <row r="84" spans="2:28" x14ac:dyDescent="0.55000000000000004">
      <c r="B84" s="77">
        <v>43907</v>
      </c>
      <c r="C84" s="48">
        <v>21</v>
      </c>
      <c r="D84" s="84"/>
      <c r="E84" s="111"/>
      <c r="F84" s="57">
        <v>119</v>
      </c>
      <c r="G84" s="48">
        <v>13</v>
      </c>
      <c r="H84" s="56">
        <f t="shared" ref="H84" si="215">+H83+G84</f>
        <v>80894</v>
      </c>
      <c r="I84" s="58">
        <f t="shared" ref="I84" si="216">+H84-M84-O84</f>
        <v>8056</v>
      </c>
      <c r="J84" s="48">
        <v>-208</v>
      </c>
      <c r="K84" s="56">
        <f t="shared" si="12"/>
        <v>2622</v>
      </c>
      <c r="L84" s="48">
        <v>11</v>
      </c>
      <c r="M84" s="56">
        <f t="shared" si="15"/>
        <v>3237</v>
      </c>
      <c r="N84" s="48">
        <v>922</v>
      </c>
      <c r="O84" s="56">
        <f t="shared" si="177"/>
        <v>69601</v>
      </c>
      <c r="P84" s="112">
        <f t="shared" si="162"/>
        <v>923</v>
      </c>
      <c r="Q84" s="57">
        <v>682327</v>
      </c>
      <c r="R84" s="48">
        <v>1014</v>
      </c>
      <c r="S84" s="119"/>
      <c r="T84" s="57">
        <v>9222</v>
      </c>
      <c r="U84" s="78"/>
      <c r="W84" s="122">
        <f t="shared" ref="W84" si="217">+B84</f>
        <v>43907</v>
      </c>
      <c r="X84" s="123">
        <f t="shared" ref="X84" si="218">+G84</f>
        <v>13</v>
      </c>
      <c r="Y84" s="98">
        <f t="shared" ref="Y84" si="219">+H84</f>
        <v>80894</v>
      </c>
      <c r="Z84" s="124">
        <f t="shared" ref="Z84" si="220">+B84</f>
        <v>43907</v>
      </c>
      <c r="AA84" s="98">
        <f t="shared" ref="AA84" si="221">+L84</f>
        <v>11</v>
      </c>
      <c r="AB84" s="98">
        <f t="shared" ref="AB84" si="222">+M84</f>
        <v>3237</v>
      </c>
    </row>
    <row r="85" spans="2:28" x14ac:dyDescent="0.55000000000000004">
      <c r="B85" s="77">
        <v>43908</v>
      </c>
      <c r="C85" s="48">
        <v>23</v>
      </c>
      <c r="D85" s="84"/>
      <c r="E85" s="111"/>
      <c r="F85" s="57">
        <v>105</v>
      </c>
      <c r="G85" s="48">
        <v>34</v>
      </c>
      <c r="H85" s="56">
        <f t="shared" ref="H85" si="223">+H84+G85</f>
        <v>80928</v>
      </c>
      <c r="I85" s="58">
        <f t="shared" ref="I85" si="224">+H85-M85-O85</f>
        <v>7263</v>
      </c>
      <c r="J85" s="48">
        <v>-308</v>
      </c>
      <c r="K85" s="56">
        <f t="shared" si="12"/>
        <v>2314</v>
      </c>
      <c r="L85" s="48">
        <v>8</v>
      </c>
      <c r="M85" s="56">
        <f t="shared" si="15"/>
        <v>3245</v>
      </c>
      <c r="N85" s="48">
        <v>819</v>
      </c>
      <c r="O85" s="56">
        <f t="shared" si="177"/>
        <v>70420</v>
      </c>
      <c r="P85" s="112">
        <f t="shared" si="162"/>
        <v>954</v>
      </c>
      <c r="Q85" s="57">
        <v>683281</v>
      </c>
      <c r="R85" s="48">
        <v>1032</v>
      </c>
      <c r="S85" s="119"/>
      <c r="T85" s="57">
        <v>9144</v>
      </c>
      <c r="U85" s="129" t="s">
        <v>126</v>
      </c>
      <c r="W85" s="122">
        <f t="shared" ref="W85" si="225">+B85</f>
        <v>43908</v>
      </c>
      <c r="X85" s="123">
        <f t="shared" ref="X85" si="226">+G85</f>
        <v>34</v>
      </c>
      <c r="Y85" s="98">
        <f t="shared" ref="Y85" si="227">+H85</f>
        <v>80928</v>
      </c>
      <c r="Z85" s="124">
        <f t="shared" ref="Z85" si="228">+B85</f>
        <v>43908</v>
      </c>
      <c r="AA85" s="98">
        <f t="shared" ref="AA85" si="229">+L85</f>
        <v>8</v>
      </c>
      <c r="AB85" s="98">
        <f t="shared" ref="AB85" si="230">+M85</f>
        <v>3245</v>
      </c>
    </row>
    <row r="86" spans="2:28" x14ac:dyDescent="0.55000000000000004">
      <c r="B86" s="77">
        <v>43909</v>
      </c>
      <c r="C86" s="48">
        <v>31</v>
      </c>
      <c r="D86" s="84"/>
      <c r="E86" s="111"/>
      <c r="F86" s="57">
        <v>105</v>
      </c>
      <c r="G86" s="48">
        <v>39</v>
      </c>
      <c r="H86" s="56">
        <f t="shared" ref="H86" si="231">+H85+G86</f>
        <v>80967</v>
      </c>
      <c r="I86" s="58">
        <f t="shared" ref="I86" si="232">+H86-M86-O86</f>
        <v>6569</v>
      </c>
      <c r="J86" s="48">
        <v>-178</v>
      </c>
      <c r="K86" s="56">
        <f t="shared" si="12"/>
        <v>2136</v>
      </c>
      <c r="L86" s="48">
        <v>3</v>
      </c>
      <c r="M86" s="56">
        <f t="shared" si="15"/>
        <v>3248</v>
      </c>
      <c r="N86" s="48">
        <v>730</v>
      </c>
      <c r="O86" s="56">
        <f t="shared" ref="O86" si="233">+N86+O85</f>
        <v>71150</v>
      </c>
      <c r="P86" s="112">
        <f t="shared" ref="P86" si="234">+Q86-Q85</f>
        <v>1050</v>
      </c>
      <c r="Q86" s="57">
        <v>684331</v>
      </c>
      <c r="R86" s="48">
        <v>1197</v>
      </c>
      <c r="S86" s="119"/>
      <c r="T86" s="57">
        <v>8989</v>
      </c>
      <c r="U86" s="129"/>
      <c r="W86" s="122">
        <f t="shared" ref="W86" si="235">+B86</f>
        <v>43909</v>
      </c>
      <c r="X86" s="123">
        <f t="shared" ref="X86" si="236">+G86</f>
        <v>39</v>
      </c>
      <c r="Y86" s="98">
        <f t="shared" ref="Y86" si="237">+H86</f>
        <v>80967</v>
      </c>
      <c r="Z86" s="124">
        <f t="shared" ref="Z86" si="238">+B86</f>
        <v>43909</v>
      </c>
      <c r="AA86" s="98">
        <f t="shared" ref="AA86" si="239">+L86</f>
        <v>3</v>
      </c>
      <c r="AB86" s="98">
        <f t="shared" ref="AB86" si="240">+M86</f>
        <v>3248</v>
      </c>
    </row>
    <row r="87" spans="2:28" x14ac:dyDescent="0.55000000000000004">
      <c r="B87" s="77">
        <v>43910</v>
      </c>
      <c r="C87" s="48">
        <v>36</v>
      </c>
      <c r="D87" s="84"/>
      <c r="E87" s="111"/>
      <c r="F87" s="57">
        <v>106</v>
      </c>
      <c r="G87" s="48">
        <v>41</v>
      </c>
      <c r="H87" s="56">
        <f t="shared" ref="H87" si="241">+H86+G87</f>
        <v>81008</v>
      </c>
      <c r="I87" s="58">
        <f t="shared" ref="I87" si="242">+H87-M87-O87</f>
        <v>6013</v>
      </c>
      <c r="J87" s="48">
        <v>-173</v>
      </c>
      <c r="K87" s="56">
        <f t="shared" si="12"/>
        <v>1963</v>
      </c>
      <c r="L87" s="48">
        <v>7</v>
      </c>
      <c r="M87" s="56">
        <f t="shared" si="15"/>
        <v>3255</v>
      </c>
      <c r="N87" s="48">
        <v>590</v>
      </c>
      <c r="O87" s="56">
        <f t="shared" ref="O87" si="243">+N87+O86</f>
        <v>71740</v>
      </c>
      <c r="P87" s="112">
        <f t="shared" ref="P87" si="244">+Q87-Q86</f>
        <v>1535</v>
      </c>
      <c r="Q87" s="57">
        <v>685866</v>
      </c>
      <c r="R87" s="48">
        <v>1191</v>
      </c>
      <c r="S87" s="119"/>
      <c r="T87" s="57">
        <v>9371</v>
      </c>
      <c r="U87" s="129"/>
      <c r="W87" s="122">
        <f t="shared" ref="W87" si="245">+B87</f>
        <v>43910</v>
      </c>
      <c r="X87" s="123">
        <f t="shared" ref="X87" si="246">+G87</f>
        <v>41</v>
      </c>
      <c r="Y87" s="98">
        <f t="shared" ref="Y87" si="247">+H87</f>
        <v>81008</v>
      </c>
      <c r="Z87" s="124">
        <f t="shared" ref="Z87" si="248">+B87</f>
        <v>43910</v>
      </c>
      <c r="AA87" s="98">
        <f t="shared" ref="AA87" si="249">+L87</f>
        <v>7</v>
      </c>
      <c r="AB87" s="98">
        <f t="shared" ref="AB87" si="250">+M87</f>
        <v>3255</v>
      </c>
    </row>
    <row r="88" spans="2:28" x14ac:dyDescent="0.55000000000000004">
      <c r="B88" s="77">
        <v>43911</v>
      </c>
      <c r="C88" s="48">
        <v>45</v>
      </c>
      <c r="D88" s="84"/>
      <c r="E88" s="111"/>
      <c r="F88" s="57">
        <v>118</v>
      </c>
      <c r="G88" s="48">
        <v>46</v>
      </c>
      <c r="H88" s="56">
        <f t="shared" ref="H88" si="251">+H87+G88</f>
        <v>81054</v>
      </c>
      <c r="I88" s="58">
        <f t="shared" ref="I88" si="252">+H88-M88-O88</f>
        <v>5549</v>
      </c>
      <c r="J88" s="48">
        <v>-118</v>
      </c>
      <c r="K88" s="56">
        <f t="shared" si="12"/>
        <v>1845</v>
      </c>
      <c r="L88" s="48">
        <v>6</v>
      </c>
      <c r="M88" s="56">
        <f t="shared" si="15"/>
        <v>3261</v>
      </c>
      <c r="N88" s="48">
        <v>504</v>
      </c>
      <c r="O88" s="56">
        <f t="shared" ref="O88:O89" si="253">+N88+O87</f>
        <v>72244</v>
      </c>
      <c r="P88" s="112">
        <f t="shared" ref="P88:P89" si="254">+Q88-Q87</f>
        <v>1814</v>
      </c>
      <c r="Q88" s="57">
        <v>687680</v>
      </c>
      <c r="R88" s="48">
        <v>1110</v>
      </c>
      <c r="S88" s="119"/>
      <c r="T88" s="57">
        <v>10071</v>
      </c>
      <c r="U88" s="129"/>
      <c r="W88" s="122">
        <f t="shared" ref="W88" si="255">+B88</f>
        <v>43911</v>
      </c>
      <c r="X88" s="123">
        <f t="shared" ref="X88" si="256">+G88</f>
        <v>46</v>
      </c>
      <c r="Y88" s="98">
        <f t="shared" ref="Y88" si="257">+H88</f>
        <v>81054</v>
      </c>
      <c r="Z88" s="124">
        <f t="shared" ref="Z88" si="258">+B88</f>
        <v>43911</v>
      </c>
      <c r="AA88" s="98">
        <f t="shared" ref="AA88" si="259">+L88</f>
        <v>6</v>
      </c>
      <c r="AB88" s="98">
        <f t="shared" ref="AB88" si="260">+M88</f>
        <v>3261</v>
      </c>
    </row>
    <row r="89" spans="2:28" x14ac:dyDescent="0.55000000000000004">
      <c r="B89" s="77">
        <v>43912</v>
      </c>
      <c r="C89" s="48">
        <v>47</v>
      </c>
      <c r="D89" s="84"/>
      <c r="E89" s="111"/>
      <c r="F89" s="57">
        <v>136</v>
      </c>
      <c r="G89" s="48">
        <v>39</v>
      </c>
      <c r="H89" s="56">
        <f t="shared" ref="H89" si="261">+H88+G89</f>
        <v>81093</v>
      </c>
      <c r="I89" s="58">
        <f t="shared" ref="I89" si="262">+H89-M89-O89</f>
        <v>5120</v>
      </c>
      <c r="J89" s="48">
        <v>-96</v>
      </c>
      <c r="K89" s="56">
        <f t="shared" si="12"/>
        <v>1749</v>
      </c>
      <c r="L89" s="48">
        <v>9</v>
      </c>
      <c r="M89" s="56">
        <f t="shared" si="15"/>
        <v>3270</v>
      </c>
      <c r="N89" s="48">
        <v>459</v>
      </c>
      <c r="O89" s="56">
        <f t="shared" si="253"/>
        <v>72703</v>
      </c>
      <c r="P89" s="112">
        <f t="shared" si="254"/>
        <v>1313</v>
      </c>
      <c r="Q89" s="57">
        <v>688993</v>
      </c>
      <c r="R89" s="48">
        <v>661</v>
      </c>
      <c r="S89" s="119"/>
      <c r="T89" s="57">
        <v>10701</v>
      </c>
      <c r="U89" s="129"/>
      <c r="W89" s="122">
        <f t="shared" ref="W89" si="263">+B89</f>
        <v>43912</v>
      </c>
      <c r="X89" s="123">
        <f t="shared" ref="X89" si="264">+G89</f>
        <v>39</v>
      </c>
      <c r="Y89" s="98">
        <f t="shared" ref="Y89" si="265">+H89</f>
        <v>81093</v>
      </c>
      <c r="Z89" s="124">
        <f t="shared" ref="Z89" si="266">+B89</f>
        <v>43912</v>
      </c>
      <c r="AA89" s="98">
        <f t="shared" ref="AA89" si="267">+L89</f>
        <v>9</v>
      </c>
      <c r="AB89" s="98">
        <f t="shared" ref="AB89" si="268">+M89</f>
        <v>3270</v>
      </c>
    </row>
    <row r="90" spans="2:28" x14ac:dyDescent="0.55000000000000004">
      <c r="B90" s="77">
        <v>43913</v>
      </c>
      <c r="C90" s="48">
        <v>35</v>
      </c>
      <c r="D90" s="84"/>
      <c r="E90" s="111"/>
      <c r="F90" s="57">
        <v>132</v>
      </c>
      <c r="G90" s="48">
        <v>78</v>
      </c>
      <c r="H90" s="56">
        <f t="shared" ref="H90" si="269">+H89+G90</f>
        <v>81171</v>
      </c>
      <c r="I90" s="58">
        <f t="shared" ref="I90" si="270">+H90-M90-O90</f>
        <v>4735</v>
      </c>
      <c r="J90" s="48">
        <v>-176</v>
      </c>
      <c r="K90" s="56">
        <f t="shared" si="12"/>
        <v>1573</v>
      </c>
      <c r="L90" s="48">
        <v>7</v>
      </c>
      <c r="M90" s="56">
        <f t="shared" si="15"/>
        <v>3277</v>
      </c>
      <c r="N90" s="48">
        <v>456</v>
      </c>
      <c r="O90" s="56">
        <f t="shared" ref="O90" si="271">+N90+O89</f>
        <v>73159</v>
      </c>
      <c r="P90" s="112">
        <f t="shared" ref="P90" si="272">+Q90-Q89</f>
        <v>2192</v>
      </c>
      <c r="Q90" s="57">
        <v>691185</v>
      </c>
      <c r="R90" s="48">
        <v>769</v>
      </c>
      <c r="S90" s="119"/>
      <c r="T90" s="57">
        <v>12077</v>
      </c>
      <c r="U90" s="129"/>
      <c r="W90" s="122">
        <f t="shared" ref="W90" si="273">+B90</f>
        <v>43913</v>
      </c>
      <c r="X90" s="123">
        <f t="shared" ref="X90" si="274">+G90</f>
        <v>78</v>
      </c>
      <c r="Y90" s="98">
        <f t="shared" ref="Y90" si="275">+H90</f>
        <v>81171</v>
      </c>
      <c r="Z90" s="124">
        <f t="shared" ref="Z90" si="276">+B90</f>
        <v>43913</v>
      </c>
      <c r="AA90" s="98">
        <f t="shared" ref="AA90" si="277">+L90</f>
        <v>7</v>
      </c>
      <c r="AB90" s="98">
        <f t="shared" ref="AB90" si="278">+M90</f>
        <v>3277</v>
      </c>
    </row>
    <row r="91" spans="2:28" x14ac:dyDescent="0.55000000000000004">
      <c r="B91" s="77">
        <v>43914</v>
      </c>
      <c r="C91" s="48">
        <v>33</v>
      </c>
      <c r="D91" s="84"/>
      <c r="E91" s="111"/>
      <c r="F91" s="57">
        <v>134</v>
      </c>
      <c r="G91" s="48">
        <v>47</v>
      </c>
      <c r="H91" s="56">
        <f t="shared" ref="H91" si="279">+H90+G91</f>
        <v>81218</v>
      </c>
      <c r="I91" s="58">
        <f t="shared" ref="I91" si="280">+H91-M91-O91</f>
        <v>4287</v>
      </c>
      <c r="J91" s="48">
        <v>-174</v>
      </c>
      <c r="K91" s="56">
        <f t="shared" si="12"/>
        <v>1399</v>
      </c>
      <c r="L91" s="48">
        <v>4</v>
      </c>
      <c r="M91" s="56">
        <f t="shared" si="15"/>
        <v>3281</v>
      </c>
      <c r="N91" s="48">
        <v>491</v>
      </c>
      <c r="O91" s="56">
        <f t="shared" ref="O91" si="281">+N91+O90</f>
        <v>73650</v>
      </c>
      <c r="P91" s="112">
        <f t="shared" ref="P91" si="282">+Q91-Q90</f>
        <v>2038</v>
      </c>
      <c r="Q91" s="57">
        <v>693223</v>
      </c>
      <c r="R91" s="48">
        <v>491</v>
      </c>
      <c r="S91" s="119"/>
      <c r="T91" s="57">
        <v>13356</v>
      </c>
      <c r="U91" s="129"/>
      <c r="W91" s="122">
        <f t="shared" ref="W91" si="283">+B91</f>
        <v>43914</v>
      </c>
      <c r="X91" s="123">
        <f t="shared" ref="X91" si="284">+G91</f>
        <v>47</v>
      </c>
      <c r="Y91" s="98">
        <f t="shared" ref="Y91" si="285">+H91</f>
        <v>81218</v>
      </c>
      <c r="Z91" s="124">
        <f t="shared" ref="Z91" si="286">+B91</f>
        <v>43914</v>
      </c>
      <c r="AA91" s="98">
        <f t="shared" ref="AA91" si="287">+L91</f>
        <v>4</v>
      </c>
      <c r="AB91" s="98">
        <f t="shared" ref="AB91" si="288">+M91</f>
        <v>3281</v>
      </c>
    </row>
    <row r="92" spans="2:28" x14ac:dyDescent="0.55000000000000004">
      <c r="B92" s="77">
        <v>43915</v>
      </c>
      <c r="C92" s="48">
        <v>58</v>
      </c>
      <c r="D92" s="84"/>
      <c r="E92" s="111"/>
      <c r="F92" s="57">
        <v>159</v>
      </c>
      <c r="G92" s="48">
        <v>67</v>
      </c>
      <c r="H92" s="56">
        <f t="shared" ref="H92" si="289">+H91+G92</f>
        <v>81285</v>
      </c>
      <c r="I92" s="58">
        <f t="shared" ref="I92" si="290">+H92-M92-O92</f>
        <v>3947</v>
      </c>
      <c r="J92" s="48">
        <v>-164</v>
      </c>
      <c r="K92" s="56">
        <f t="shared" ref="K92:K94" si="291">+J92+K91</f>
        <v>1235</v>
      </c>
      <c r="L92" s="48">
        <v>6</v>
      </c>
      <c r="M92" s="56">
        <f t="shared" ref="M92:M94" si="292">+L92+M91</f>
        <v>3287</v>
      </c>
      <c r="N92" s="48">
        <v>401</v>
      </c>
      <c r="O92" s="56">
        <f t="shared" ref="O92" si="293">+N92+O91</f>
        <v>74051</v>
      </c>
      <c r="P92" s="112">
        <f t="shared" ref="P92" si="294">+Q92-Q91</f>
        <v>2082</v>
      </c>
      <c r="Q92" s="57">
        <v>695305</v>
      </c>
      <c r="R92" s="48">
        <v>721</v>
      </c>
      <c r="S92" s="119"/>
      <c r="T92" s="57">
        <v>14714</v>
      </c>
      <c r="U92" s="129"/>
      <c r="W92" s="122">
        <f t="shared" ref="W92" si="295">+B92</f>
        <v>43915</v>
      </c>
      <c r="X92" s="123">
        <f t="shared" ref="X92" si="296">+G92</f>
        <v>67</v>
      </c>
      <c r="Y92" s="98">
        <f t="shared" ref="Y92" si="297">+H92</f>
        <v>81285</v>
      </c>
      <c r="Z92" s="124">
        <f t="shared" ref="Z92" si="298">+B92</f>
        <v>43915</v>
      </c>
      <c r="AA92" s="98">
        <f t="shared" ref="AA92" si="299">+L92</f>
        <v>6</v>
      </c>
      <c r="AB92" s="98">
        <f t="shared" ref="AB92" si="300">+M92</f>
        <v>3287</v>
      </c>
    </row>
    <row r="93" spans="2:28" x14ac:dyDescent="0.55000000000000004">
      <c r="B93" s="77">
        <v>43916</v>
      </c>
      <c r="C93" s="48">
        <v>49</v>
      </c>
      <c r="D93" s="84"/>
      <c r="E93" s="111"/>
      <c r="F93" s="57">
        <v>189</v>
      </c>
      <c r="G93" s="48">
        <v>55</v>
      </c>
      <c r="H93" s="56">
        <f t="shared" ref="H93" si="301">+H92+G93</f>
        <v>81340</v>
      </c>
      <c r="I93" s="58">
        <f t="shared" ref="I93" si="302">+H93-M93-O93</f>
        <v>3460</v>
      </c>
      <c r="J93" s="48">
        <v>-201</v>
      </c>
      <c r="K93" s="56">
        <f t="shared" si="291"/>
        <v>1034</v>
      </c>
      <c r="L93" s="48">
        <v>5</v>
      </c>
      <c r="M93" s="56">
        <f t="shared" si="292"/>
        <v>3292</v>
      </c>
      <c r="N93" s="48">
        <v>537</v>
      </c>
      <c r="O93" s="56">
        <f t="shared" ref="O93" si="303">+N93+O92</f>
        <v>74588</v>
      </c>
      <c r="P93" s="112">
        <f t="shared" ref="P93" si="304">+Q93-Q92</f>
        <v>2165</v>
      </c>
      <c r="Q93" s="57">
        <v>697470</v>
      </c>
      <c r="R93" s="48">
        <v>837</v>
      </c>
      <c r="S93" s="119"/>
      <c r="T93" s="57">
        <v>16005</v>
      </c>
      <c r="U93" s="129"/>
      <c r="W93" s="122">
        <f t="shared" ref="W93" si="305">+B93</f>
        <v>43916</v>
      </c>
      <c r="X93" s="123">
        <f t="shared" ref="X93" si="306">+G93</f>
        <v>55</v>
      </c>
      <c r="Y93" s="98">
        <f t="shared" ref="Y93" si="307">+H93</f>
        <v>81340</v>
      </c>
      <c r="Z93" s="124">
        <f t="shared" ref="Z93" si="308">+B93</f>
        <v>43916</v>
      </c>
      <c r="AA93" s="98">
        <f t="shared" ref="AA93" si="309">+L93</f>
        <v>5</v>
      </c>
      <c r="AB93" s="98">
        <f t="shared" ref="AB93" si="310">+M93</f>
        <v>3292</v>
      </c>
    </row>
    <row r="94" spans="2:28" x14ac:dyDescent="0.55000000000000004">
      <c r="B94" s="77">
        <v>43917</v>
      </c>
      <c r="C94" s="48">
        <v>29</v>
      </c>
      <c r="D94" s="84"/>
      <c r="E94" s="111"/>
      <c r="F94" s="57">
        <v>184</v>
      </c>
      <c r="G94" s="48">
        <v>54</v>
      </c>
      <c r="H94" s="56">
        <f t="shared" ref="H94" si="311">+H93+G94</f>
        <v>81394</v>
      </c>
      <c r="I94" s="58">
        <f t="shared" ref="I94" si="312">+H94-M94-O94</f>
        <v>3128</v>
      </c>
      <c r="J94" s="48">
        <v>-113</v>
      </c>
      <c r="K94" s="56">
        <f t="shared" si="291"/>
        <v>921</v>
      </c>
      <c r="L94" s="48">
        <v>3</v>
      </c>
      <c r="M94" s="56">
        <f t="shared" si="292"/>
        <v>3295</v>
      </c>
      <c r="N94" s="48">
        <v>383</v>
      </c>
      <c r="O94" s="56">
        <f t="shared" ref="O94" si="313">+N94+O93</f>
        <v>74971</v>
      </c>
      <c r="P94" s="112">
        <f t="shared" ref="P94" si="314">+Q94-Q93</f>
        <v>1926</v>
      </c>
      <c r="Q94" s="57">
        <v>699396</v>
      </c>
      <c r="R94" s="48">
        <v>758</v>
      </c>
      <c r="S94" s="119"/>
      <c r="T94" s="57">
        <v>17198</v>
      </c>
      <c r="U94" s="129"/>
      <c r="W94" s="122">
        <f t="shared" ref="W94" si="315">+B94</f>
        <v>43917</v>
      </c>
      <c r="X94" s="123">
        <f t="shared" ref="X94" si="316">+G94</f>
        <v>54</v>
      </c>
      <c r="Y94" s="98">
        <f t="shared" ref="Y94" si="317">+H94</f>
        <v>81394</v>
      </c>
      <c r="Z94" s="124">
        <f t="shared" ref="Z94" si="318">+B94</f>
        <v>43917</v>
      </c>
      <c r="AA94" s="98">
        <f t="shared" ref="AA94" si="319">+L94</f>
        <v>3</v>
      </c>
      <c r="AB94" s="98">
        <f t="shared" ref="AB94" si="320">+M94</f>
        <v>3295</v>
      </c>
    </row>
    <row r="95" spans="2:28" x14ac:dyDescent="0.55000000000000004">
      <c r="B95" s="77">
        <v>43918</v>
      </c>
      <c r="C95" s="48">
        <v>28</v>
      </c>
      <c r="D95" s="84"/>
      <c r="E95" s="111"/>
      <c r="F95" s="57">
        <v>174</v>
      </c>
      <c r="G95" s="48">
        <v>45</v>
      </c>
      <c r="H95" s="56">
        <f t="shared" ref="H95" si="321">+H94+G95</f>
        <v>81439</v>
      </c>
      <c r="I95" s="58">
        <f t="shared" ref="I95" si="322">+H95-M95-O95</f>
        <v>2691</v>
      </c>
      <c r="J95" s="48">
        <v>-179</v>
      </c>
      <c r="K95" s="56">
        <f t="shared" ref="K95:K96" si="323">+J95+K94</f>
        <v>742</v>
      </c>
      <c r="L95" s="48">
        <v>5</v>
      </c>
      <c r="M95" s="56">
        <f t="shared" ref="M95:M96" si="324">+L95+M94</f>
        <v>3300</v>
      </c>
      <c r="N95" s="48">
        <v>477</v>
      </c>
      <c r="O95" s="56">
        <f t="shared" ref="O95" si="325">+N95+O94</f>
        <v>75448</v>
      </c>
      <c r="P95" s="112">
        <f t="shared" ref="P95" si="326">+Q95-Q94</f>
        <v>2488</v>
      </c>
      <c r="Q95" s="57">
        <v>701884</v>
      </c>
      <c r="R95" s="48">
        <v>1097</v>
      </c>
      <c r="S95" s="119"/>
      <c r="T95" s="57">
        <v>18581</v>
      </c>
      <c r="U95" s="129"/>
      <c r="W95" s="122">
        <f t="shared" ref="W95" si="327">+B95</f>
        <v>43918</v>
      </c>
      <c r="X95" s="123">
        <f t="shared" ref="X95" si="328">+G95</f>
        <v>45</v>
      </c>
      <c r="Y95" s="98">
        <f t="shared" ref="Y95" si="329">+H95</f>
        <v>81439</v>
      </c>
      <c r="Z95" s="124">
        <f t="shared" ref="Z95" si="330">+B95</f>
        <v>43918</v>
      </c>
      <c r="AA95" s="98">
        <f t="shared" ref="AA95" si="331">+L95</f>
        <v>5</v>
      </c>
      <c r="AB95" s="98">
        <f t="shared" ref="AB95" si="332">+M95</f>
        <v>3300</v>
      </c>
    </row>
    <row r="96" spans="2:28" x14ac:dyDescent="0.55000000000000004">
      <c r="B96" s="77">
        <v>43919</v>
      </c>
      <c r="C96" s="48">
        <v>17</v>
      </c>
      <c r="D96" s="84"/>
      <c r="E96" s="111"/>
      <c r="F96" s="57">
        <v>168</v>
      </c>
      <c r="G96" s="48">
        <v>31</v>
      </c>
      <c r="H96" s="56">
        <f t="shared" ref="H96" si="333">+H95+G96</f>
        <v>81470</v>
      </c>
      <c r="I96" s="58">
        <f t="shared" ref="I96" si="334">+H96-M96-O96</f>
        <v>2396</v>
      </c>
      <c r="J96" s="48">
        <v>-109</v>
      </c>
      <c r="K96" s="56">
        <f t="shared" si="323"/>
        <v>633</v>
      </c>
      <c r="L96" s="48">
        <v>4</v>
      </c>
      <c r="M96" s="56">
        <f t="shared" si="324"/>
        <v>3304</v>
      </c>
      <c r="N96" s="48">
        <v>322</v>
      </c>
      <c r="O96" s="56">
        <f t="shared" ref="O96" si="335">+N96+O95</f>
        <v>75770</v>
      </c>
      <c r="P96" s="112">
        <f t="shared" ref="P96" si="336">+Q96-Q95</f>
        <v>2306</v>
      </c>
      <c r="Q96" s="57">
        <v>704190</v>
      </c>
      <c r="R96" s="48">
        <v>1575</v>
      </c>
      <c r="S96" s="119"/>
      <c r="T96" s="57">
        <v>19235</v>
      </c>
      <c r="U96" s="129"/>
      <c r="W96" s="122">
        <f t="shared" ref="W96" si="337">+B96</f>
        <v>43919</v>
      </c>
      <c r="X96" s="123">
        <f t="shared" ref="X96" si="338">+G96</f>
        <v>31</v>
      </c>
      <c r="Y96" s="98">
        <f t="shared" ref="Y96" si="339">+H96</f>
        <v>81470</v>
      </c>
      <c r="Z96" s="124">
        <f t="shared" ref="Z96" si="340">+B96</f>
        <v>43919</v>
      </c>
      <c r="AA96" s="98">
        <f t="shared" ref="AA96" si="341">+L96</f>
        <v>4</v>
      </c>
      <c r="AB96" s="98">
        <f t="shared" ref="AB96" si="342">+M96</f>
        <v>3304</v>
      </c>
    </row>
    <row r="97" spans="2:28" x14ac:dyDescent="0.55000000000000004">
      <c r="B97" s="77">
        <v>43920</v>
      </c>
      <c r="C97" s="48">
        <v>44</v>
      </c>
      <c r="D97" s="84"/>
      <c r="E97" s="111"/>
      <c r="F97" s="57">
        <v>183</v>
      </c>
      <c r="G97" s="48">
        <v>48</v>
      </c>
      <c r="H97" s="56">
        <f t="shared" ref="H97" si="343">+H96+G97</f>
        <v>81518</v>
      </c>
      <c r="I97" s="58">
        <f t="shared" ref="I97" si="344">+H97-M97-O97</f>
        <v>2161</v>
      </c>
      <c r="J97" s="48">
        <v>-105</v>
      </c>
      <c r="K97" s="56">
        <f t="shared" ref="K97:K100" si="345">+J97+K96</f>
        <v>528</v>
      </c>
      <c r="L97" s="48">
        <v>1</v>
      </c>
      <c r="M97" s="56">
        <f t="shared" ref="M97:M100" si="346">+L97+M96</f>
        <v>3305</v>
      </c>
      <c r="N97" s="48">
        <v>282</v>
      </c>
      <c r="O97" s="56">
        <f t="shared" ref="O97" si="347">+N97+O96</f>
        <v>76052</v>
      </c>
      <c r="P97" s="112">
        <f t="shared" ref="P97" si="348">+Q97-Q96</f>
        <v>1827</v>
      </c>
      <c r="Q97" s="57">
        <v>706017</v>
      </c>
      <c r="R97" s="48">
        <v>1199</v>
      </c>
      <c r="S97" s="119"/>
      <c r="T97" s="57">
        <v>19853</v>
      </c>
      <c r="U97" s="129"/>
      <c r="W97" s="122">
        <f t="shared" ref="W97" si="349">+B97</f>
        <v>43920</v>
      </c>
      <c r="X97" s="123">
        <f t="shared" ref="X97" si="350">+G97</f>
        <v>48</v>
      </c>
      <c r="Y97" s="98">
        <f t="shared" ref="Y97" si="351">+H97</f>
        <v>81518</v>
      </c>
      <c r="Z97" s="124">
        <f t="shared" ref="Z97" si="352">+B97</f>
        <v>43920</v>
      </c>
      <c r="AA97" s="98">
        <f t="shared" ref="AA97" si="353">+L97</f>
        <v>1</v>
      </c>
      <c r="AB97" s="98">
        <f t="shared" ref="AB97" si="354">+M97</f>
        <v>3305</v>
      </c>
    </row>
    <row r="98" spans="2:28" x14ac:dyDescent="0.55000000000000004">
      <c r="B98" s="77">
        <v>43921</v>
      </c>
      <c r="C98" s="48">
        <v>26</v>
      </c>
      <c r="D98" s="84"/>
      <c r="E98" s="111"/>
      <c r="F98" s="57">
        <v>172</v>
      </c>
      <c r="G98" s="48">
        <v>36</v>
      </c>
      <c r="H98" s="56">
        <f t="shared" ref="H98" si="355">+H97+G98</f>
        <v>81554</v>
      </c>
      <c r="I98" s="58">
        <f t="shared" ref="I98" si="356">+H98-M98-O98</f>
        <v>2004</v>
      </c>
      <c r="J98" s="48">
        <v>-62</v>
      </c>
      <c r="K98" s="56">
        <f t="shared" si="345"/>
        <v>466</v>
      </c>
      <c r="L98" s="48">
        <v>7</v>
      </c>
      <c r="M98" s="56">
        <f t="shared" si="346"/>
        <v>3312</v>
      </c>
      <c r="N98" s="48">
        <v>186</v>
      </c>
      <c r="O98" s="56">
        <f t="shared" ref="O98:O99" si="357">+N98+O97</f>
        <v>76238</v>
      </c>
      <c r="P98" s="112">
        <f t="shared" ref="P98:P99" si="358">+Q98-Q97</f>
        <v>1896</v>
      </c>
      <c r="Q98" s="57">
        <v>707913</v>
      </c>
      <c r="R98" s="48">
        <v>1418</v>
      </c>
      <c r="S98" s="119"/>
      <c r="T98" s="57">
        <v>20314</v>
      </c>
      <c r="U98" s="129"/>
      <c r="W98" s="122">
        <f t="shared" ref="W98" si="359">+B98</f>
        <v>43921</v>
      </c>
      <c r="X98" s="123">
        <f t="shared" ref="X98" si="360">+G98</f>
        <v>36</v>
      </c>
      <c r="Y98" s="98">
        <f t="shared" ref="Y98" si="361">+H98</f>
        <v>81554</v>
      </c>
      <c r="Z98" s="124">
        <f t="shared" ref="Z98" si="362">+B98</f>
        <v>43921</v>
      </c>
      <c r="AA98" s="98">
        <f t="shared" ref="AA98" si="363">+L98</f>
        <v>7</v>
      </c>
      <c r="AB98" s="98">
        <f t="shared" ref="AB98" si="364">+M98</f>
        <v>3312</v>
      </c>
    </row>
    <row r="99" spans="2:28" x14ac:dyDescent="0.55000000000000004">
      <c r="B99" s="77">
        <v>43922</v>
      </c>
      <c r="C99" s="48">
        <v>20</v>
      </c>
      <c r="D99" s="84"/>
      <c r="E99" s="111"/>
      <c r="F99" s="57">
        <v>153</v>
      </c>
      <c r="G99" s="48">
        <v>35</v>
      </c>
      <c r="H99" s="56">
        <f t="shared" ref="H99" si="365">+H98+G99</f>
        <v>81589</v>
      </c>
      <c r="I99" s="58">
        <f t="shared" ref="I99" si="366">+H99-M99-O99</f>
        <v>1863</v>
      </c>
      <c r="J99" s="48">
        <v>-37</v>
      </c>
      <c r="K99" s="56">
        <f t="shared" si="345"/>
        <v>429</v>
      </c>
      <c r="L99" s="48">
        <v>6</v>
      </c>
      <c r="M99" s="56">
        <f t="shared" si="346"/>
        <v>3318</v>
      </c>
      <c r="N99" s="48">
        <v>170</v>
      </c>
      <c r="O99" s="56">
        <f t="shared" si="357"/>
        <v>76408</v>
      </c>
      <c r="P99" s="112">
        <f t="shared" si="358"/>
        <v>1657</v>
      </c>
      <c r="Q99" s="57">
        <v>709570</v>
      </c>
      <c r="R99" s="48">
        <v>1898</v>
      </c>
      <c r="S99" s="119"/>
      <c r="T99" s="57">
        <v>20072</v>
      </c>
      <c r="U99" s="129"/>
      <c r="W99" s="122">
        <f t="shared" ref="W99" si="367">+B99</f>
        <v>43922</v>
      </c>
      <c r="X99" s="123">
        <f t="shared" ref="X99" si="368">+G99</f>
        <v>35</v>
      </c>
      <c r="Y99" s="98">
        <f t="shared" ref="Y99" si="369">+H99</f>
        <v>81589</v>
      </c>
      <c r="Z99" s="124">
        <f t="shared" ref="Z99" si="370">+B99</f>
        <v>43922</v>
      </c>
      <c r="AA99" s="98">
        <f t="shared" ref="AA99" si="371">+L99</f>
        <v>6</v>
      </c>
      <c r="AB99" s="98">
        <f t="shared" ref="AB99" si="372">+M99</f>
        <v>3318</v>
      </c>
    </row>
    <row r="100" spans="2:28" x14ac:dyDescent="0.55000000000000004">
      <c r="B100" s="77">
        <v>43923</v>
      </c>
      <c r="C100" s="48">
        <v>12</v>
      </c>
      <c r="D100" s="84"/>
      <c r="E100" s="111"/>
      <c r="F100" s="57">
        <v>135</v>
      </c>
      <c r="G100" s="48">
        <v>31</v>
      </c>
      <c r="H100" s="56">
        <f t="shared" ref="H100" si="373">+H99+G100</f>
        <v>81620</v>
      </c>
      <c r="I100" s="58">
        <f t="shared" ref="I100" si="374">+H100-M100-O100</f>
        <v>1727</v>
      </c>
      <c r="J100" s="48">
        <v>-50</v>
      </c>
      <c r="K100" s="56">
        <f t="shared" si="345"/>
        <v>379</v>
      </c>
      <c r="L100" s="48">
        <v>4</v>
      </c>
      <c r="M100" s="56">
        <f t="shared" si="346"/>
        <v>3322</v>
      </c>
      <c r="N100" s="48">
        <v>163</v>
      </c>
      <c r="O100" s="56">
        <f t="shared" ref="O100" si="375">+N100+O99</f>
        <v>76571</v>
      </c>
      <c r="P100" s="112">
        <f t="shared" ref="P100" si="376">+Q100-Q99</f>
        <v>1415</v>
      </c>
      <c r="Q100" s="57">
        <v>710985</v>
      </c>
      <c r="R100" s="48">
        <v>1990</v>
      </c>
      <c r="S100" s="119"/>
      <c r="T100" s="57">
        <v>19533</v>
      </c>
      <c r="U100" s="129"/>
      <c r="W100" s="122">
        <f t="shared" ref="W100" si="377">+B100</f>
        <v>43923</v>
      </c>
      <c r="X100" s="123">
        <f t="shared" ref="X100" si="378">+G100</f>
        <v>31</v>
      </c>
      <c r="Y100" s="98">
        <f t="shared" ref="Y100" si="379">+H100</f>
        <v>81620</v>
      </c>
      <c r="Z100" s="124">
        <f t="shared" ref="Z100" si="380">+B100</f>
        <v>43923</v>
      </c>
      <c r="AA100" s="98">
        <f t="shared" ref="AA100" si="381">+L100</f>
        <v>4</v>
      </c>
      <c r="AB100" s="98">
        <f t="shared" ref="AB100" si="382">+M100</f>
        <v>3322</v>
      </c>
    </row>
    <row r="101" spans="2:28" x14ac:dyDescent="0.55000000000000004">
      <c r="B101" s="77">
        <v>43924</v>
      </c>
      <c r="C101" s="48">
        <v>11</v>
      </c>
      <c r="D101" s="84"/>
      <c r="E101" s="111"/>
      <c r="F101" s="57">
        <v>114</v>
      </c>
      <c r="G101" s="48">
        <v>19</v>
      </c>
      <c r="H101" s="56">
        <f t="shared" ref="H101" si="383">+H100+G101</f>
        <v>81639</v>
      </c>
      <c r="I101" s="58">
        <f t="shared" ref="I101" si="384">+H101-M101-O101</f>
        <v>1562</v>
      </c>
      <c r="J101" s="48">
        <v>-48</v>
      </c>
      <c r="K101" s="56">
        <f t="shared" ref="K101" si="385">+J101+K100</f>
        <v>331</v>
      </c>
      <c r="L101" s="48">
        <v>4</v>
      </c>
      <c r="M101" s="56">
        <f t="shared" ref="M101" si="386">+L101+M100</f>
        <v>3326</v>
      </c>
      <c r="N101" s="48">
        <v>180</v>
      </c>
      <c r="O101" s="56">
        <f t="shared" ref="O101" si="387">+N101+O100</f>
        <v>76751</v>
      </c>
      <c r="P101" s="112">
        <f t="shared" ref="P101" si="388">+Q101-Q100</f>
        <v>1103</v>
      </c>
      <c r="Q101" s="57">
        <v>712088</v>
      </c>
      <c r="R101" s="48">
        <v>2346</v>
      </c>
      <c r="S101" s="119"/>
      <c r="T101" s="57">
        <v>18286</v>
      </c>
      <c r="U101" s="129"/>
      <c r="W101" s="122">
        <f t="shared" ref="W101" si="389">+B101</f>
        <v>43924</v>
      </c>
      <c r="X101" s="123">
        <f t="shared" ref="X101" si="390">+G101</f>
        <v>19</v>
      </c>
      <c r="Y101" s="98">
        <f t="shared" ref="Y101" si="391">+H101</f>
        <v>81639</v>
      </c>
      <c r="Z101" s="124">
        <f t="shared" ref="Z101" si="392">+B101</f>
        <v>43924</v>
      </c>
      <c r="AA101" s="98">
        <f t="shared" ref="AA101" si="393">+L101</f>
        <v>4</v>
      </c>
      <c r="AB101" s="98">
        <f t="shared" ref="AB101" si="394">+M101</f>
        <v>3326</v>
      </c>
    </row>
    <row r="102" spans="2:28" x14ac:dyDescent="0.55000000000000004">
      <c r="B102" s="77">
        <v>43925</v>
      </c>
      <c r="C102" s="48">
        <v>11</v>
      </c>
      <c r="D102" s="84"/>
      <c r="E102" s="111"/>
      <c r="F102" s="57">
        <v>107</v>
      </c>
      <c r="G102" s="48">
        <v>30</v>
      </c>
      <c r="H102" s="56">
        <f t="shared" ref="H102" si="395">+H101+G102</f>
        <v>81669</v>
      </c>
      <c r="I102" s="58">
        <f t="shared" ref="I102" si="396">+H102-M102-O102</f>
        <v>1376</v>
      </c>
      <c r="J102" s="48">
        <v>-36</v>
      </c>
      <c r="K102" s="56">
        <f t="shared" ref="K102" si="397">+J102+K101</f>
        <v>295</v>
      </c>
      <c r="L102" s="48">
        <v>3</v>
      </c>
      <c r="M102" s="56">
        <f t="shared" ref="M102" si="398">+L102+M101</f>
        <v>3329</v>
      </c>
      <c r="N102" s="48">
        <v>213</v>
      </c>
      <c r="O102" s="56">
        <f t="shared" ref="O102" si="399">+N102+O101</f>
        <v>76964</v>
      </c>
      <c r="P102" s="112">
        <f t="shared" ref="P102" si="400">+Q102-Q101</f>
        <v>1022</v>
      </c>
      <c r="Q102" s="57">
        <v>713110</v>
      </c>
      <c r="R102" s="48">
        <v>1869</v>
      </c>
      <c r="S102" s="119"/>
      <c r="T102" s="57">
        <v>17436</v>
      </c>
      <c r="U102" s="129"/>
      <c r="W102" s="122">
        <f t="shared" ref="W102" si="401">+B102</f>
        <v>43925</v>
      </c>
      <c r="X102" s="123">
        <f t="shared" ref="X102" si="402">+G102</f>
        <v>30</v>
      </c>
      <c r="Y102" s="98">
        <f t="shared" ref="Y102" si="403">+H102</f>
        <v>81669</v>
      </c>
      <c r="Z102" s="124">
        <f t="shared" ref="Z102" si="404">+B102</f>
        <v>43925</v>
      </c>
      <c r="AA102" s="98">
        <f t="shared" ref="AA102" si="405">+L102</f>
        <v>3</v>
      </c>
      <c r="AB102" s="98">
        <f t="shared" ref="AB102" si="406">+M102</f>
        <v>3329</v>
      </c>
    </row>
    <row r="103" spans="2:28" x14ac:dyDescent="0.55000000000000004">
      <c r="B103" s="77">
        <v>43926</v>
      </c>
      <c r="C103" s="48">
        <v>10</v>
      </c>
      <c r="D103" s="84"/>
      <c r="E103" s="111"/>
      <c r="F103" s="57">
        <v>88</v>
      </c>
      <c r="G103" s="48">
        <v>39</v>
      </c>
      <c r="H103" s="56">
        <f t="shared" ref="H103" si="407">+H102+G103</f>
        <v>81708</v>
      </c>
      <c r="I103" s="58">
        <f t="shared" ref="I103" si="408">+H103-M103-O103</f>
        <v>1299</v>
      </c>
      <c r="J103" s="48">
        <v>-30</v>
      </c>
      <c r="K103" s="56">
        <f t="shared" ref="K103:K104" si="409">+J103+K102</f>
        <v>265</v>
      </c>
      <c r="L103" s="48">
        <v>1</v>
      </c>
      <c r="M103" s="56">
        <f>+L103+M102+1</f>
        <v>3331</v>
      </c>
      <c r="N103" s="48">
        <v>114</v>
      </c>
      <c r="O103" s="56">
        <f t="shared" ref="O103" si="410">+N103+O102</f>
        <v>77078</v>
      </c>
      <c r="P103" s="112">
        <f t="shared" ref="P103" si="411">+Q103-Q102</f>
        <v>878</v>
      </c>
      <c r="Q103" s="57">
        <v>713988</v>
      </c>
      <c r="R103" s="48">
        <v>2151</v>
      </c>
      <c r="S103" s="119"/>
      <c r="T103" s="57">
        <v>16154</v>
      </c>
      <c r="U103" s="129"/>
      <c r="W103" s="122">
        <f t="shared" ref="W103" si="412">+B103</f>
        <v>43926</v>
      </c>
      <c r="X103" s="123">
        <f t="shared" ref="X103" si="413">+G103</f>
        <v>39</v>
      </c>
      <c r="Y103" s="98">
        <f t="shared" ref="Y103" si="414">+H103</f>
        <v>81708</v>
      </c>
      <c r="Z103" s="124">
        <f t="shared" ref="Z103" si="415">+B103</f>
        <v>43926</v>
      </c>
      <c r="AA103" s="98">
        <f t="shared" ref="AA103" si="416">+L103</f>
        <v>1</v>
      </c>
      <c r="AB103" s="98">
        <f t="shared" ref="AB103" si="417">+M103</f>
        <v>3331</v>
      </c>
    </row>
    <row r="104" spans="2:28" x14ac:dyDescent="0.55000000000000004">
      <c r="B104" s="77">
        <v>43927</v>
      </c>
      <c r="C104" s="48">
        <v>12</v>
      </c>
      <c r="D104" s="84"/>
      <c r="E104" s="111"/>
      <c r="F104" s="57">
        <v>89</v>
      </c>
      <c r="G104" s="48">
        <v>32</v>
      </c>
      <c r="H104" s="56">
        <f t="shared" ref="H104" si="418">+H103+G104</f>
        <v>81740</v>
      </c>
      <c r="I104" s="58">
        <f t="shared" ref="I104" si="419">+H104-M104-O104</f>
        <v>1242</v>
      </c>
      <c r="J104" s="48">
        <v>-54</v>
      </c>
      <c r="K104" s="56">
        <f t="shared" si="409"/>
        <v>211</v>
      </c>
      <c r="L104" s="48">
        <v>0</v>
      </c>
      <c r="M104" s="56">
        <f t="shared" ref="M104:M114" si="420">+L104+M103</f>
        <v>3331</v>
      </c>
      <c r="N104" s="48">
        <v>89</v>
      </c>
      <c r="O104" s="56">
        <f t="shared" ref="O104" si="421">+N104+O103</f>
        <v>77167</v>
      </c>
      <c r="P104" s="112">
        <f t="shared" ref="P104" si="422">+Q104-Q103</f>
        <v>732</v>
      </c>
      <c r="Q104" s="57">
        <v>714720</v>
      </c>
      <c r="R104" s="48">
        <v>2365</v>
      </c>
      <c r="S104" s="119"/>
      <c r="T104" s="57">
        <v>14499</v>
      </c>
      <c r="U104" s="129"/>
      <c r="W104" s="122">
        <f t="shared" ref="W104:W105" si="423">+B104</f>
        <v>43927</v>
      </c>
      <c r="X104" s="123">
        <f t="shared" ref="X104:X105" si="424">+G104</f>
        <v>32</v>
      </c>
      <c r="Y104" s="98">
        <f t="shared" ref="Y104:Y105" si="425">+H104</f>
        <v>81740</v>
      </c>
      <c r="Z104" s="124">
        <f t="shared" ref="Z104:Z105" si="426">+B104</f>
        <v>43927</v>
      </c>
      <c r="AA104" s="98">
        <f t="shared" ref="AA104:AA105" si="427">+L104</f>
        <v>0</v>
      </c>
      <c r="AB104" s="98">
        <f t="shared" ref="AB104:AB105" si="428">+M104</f>
        <v>3331</v>
      </c>
    </row>
    <row r="105" spans="2:28" x14ac:dyDescent="0.55000000000000004">
      <c r="B105" s="77">
        <v>43928</v>
      </c>
      <c r="C105" s="48">
        <v>12</v>
      </c>
      <c r="D105" s="84"/>
      <c r="E105" s="111"/>
      <c r="F105" s="57">
        <v>83</v>
      </c>
      <c r="G105" s="48">
        <v>62</v>
      </c>
      <c r="H105" s="56">
        <f t="shared" ref="H105" si="429">+H104+G105</f>
        <v>81802</v>
      </c>
      <c r="I105" s="58">
        <f t="shared" ref="I105" si="430">+H105-M105-O105</f>
        <v>1190</v>
      </c>
      <c r="J105" s="48">
        <v>-22</v>
      </c>
      <c r="K105" s="56">
        <f t="shared" ref="K105" si="431">+J105+K104</f>
        <v>189</v>
      </c>
      <c r="L105" s="48">
        <v>2</v>
      </c>
      <c r="M105" s="56">
        <f t="shared" si="420"/>
        <v>3333</v>
      </c>
      <c r="N105" s="48">
        <v>112</v>
      </c>
      <c r="O105" s="56">
        <f t="shared" ref="O105" si="432">+N105+O104</f>
        <v>77279</v>
      </c>
      <c r="P105" s="112">
        <f t="shared" ref="P105" si="433">+Q105-Q104</f>
        <v>1134</v>
      </c>
      <c r="Q105" s="57">
        <v>715854</v>
      </c>
      <c r="R105" s="48">
        <v>2295</v>
      </c>
      <c r="S105" s="119"/>
      <c r="T105" s="57">
        <v>13334</v>
      </c>
      <c r="U105" s="129"/>
      <c r="W105" s="122">
        <f t="shared" si="423"/>
        <v>43928</v>
      </c>
      <c r="X105" s="123">
        <f t="shared" si="424"/>
        <v>62</v>
      </c>
      <c r="Y105" s="98">
        <f t="shared" si="425"/>
        <v>81802</v>
      </c>
      <c r="Z105" s="124">
        <f t="shared" si="426"/>
        <v>43928</v>
      </c>
      <c r="AA105" s="98">
        <f t="shared" si="427"/>
        <v>2</v>
      </c>
      <c r="AB105" s="98">
        <f t="shared" si="428"/>
        <v>3333</v>
      </c>
    </row>
    <row r="106" spans="2:28" x14ac:dyDescent="0.55000000000000004">
      <c r="B106" s="77">
        <v>43929</v>
      </c>
      <c r="C106" s="48">
        <v>17</v>
      </c>
      <c r="D106" s="84"/>
      <c r="E106" s="111"/>
      <c r="F106" s="57">
        <v>73</v>
      </c>
      <c r="G106" s="48">
        <v>63</v>
      </c>
      <c r="H106" s="56">
        <f t="shared" ref="H106" si="434">+H105+G106</f>
        <v>81865</v>
      </c>
      <c r="I106" s="58">
        <f t="shared" ref="I106" si="435">+H106-M106-O106</f>
        <v>1160</v>
      </c>
      <c r="J106" s="48">
        <v>-13</v>
      </c>
      <c r="K106" s="56">
        <f t="shared" ref="K106" si="436">+J106+K105</f>
        <v>176</v>
      </c>
      <c r="L106" s="48">
        <v>2</v>
      </c>
      <c r="M106" s="56">
        <f t="shared" si="420"/>
        <v>3335</v>
      </c>
      <c r="N106" s="48">
        <v>91</v>
      </c>
      <c r="O106" s="56">
        <f t="shared" ref="O106" si="437">+N106+O105</f>
        <v>77370</v>
      </c>
      <c r="P106" s="112">
        <f t="shared" ref="P106" si="438">+Q106-Q105</f>
        <v>35</v>
      </c>
      <c r="Q106" s="57">
        <v>715889</v>
      </c>
      <c r="R106" s="48">
        <v>1848</v>
      </c>
      <c r="S106" s="119"/>
      <c r="T106" s="57">
        <v>12510</v>
      </c>
      <c r="U106" s="129"/>
      <c r="W106" s="122">
        <f t="shared" ref="W106" si="439">+B106</f>
        <v>43929</v>
      </c>
      <c r="X106" s="123">
        <f t="shared" ref="X106" si="440">+G106</f>
        <v>63</v>
      </c>
      <c r="Y106" s="98">
        <f t="shared" ref="Y106" si="441">+H106</f>
        <v>81865</v>
      </c>
      <c r="Z106" s="124">
        <f t="shared" ref="Z106" si="442">+B106</f>
        <v>43929</v>
      </c>
      <c r="AA106" s="98">
        <f t="shared" ref="AA106" si="443">+L106</f>
        <v>2</v>
      </c>
      <c r="AB106" s="98">
        <f t="shared" ref="AB106" si="444">+M106</f>
        <v>3335</v>
      </c>
    </row>
    <row r="107" spans="2:28" x14ac:dyDescent="0.55000000000000004">
      <c r="B107" s="77">
        <v>43930</v>
      </c>
      <c r="C107" s="48">
        <v>3</v>
      </c>
      <c r="D107" s="84"/>
      <c r="E107" s="111"/>
      <c r="F107" s="57">
        <v>53</v>
      </c>
      <c r="G107" s="48">
        <v>42</v>
      </c>
      <c r="H107" s="56">
        <f t="shared" ref="H107" si="445">+H106+G107</f>
        <v>81907</v>
      </c>
      <c r="I107" s="58">
        <f t="shared" ref="I107" si="446">+H107-M107-O107</f>
        <v>1116</v>
      </c>
      <c r="J107" s="48">
        <v>-32</v>
      </c>
      <c r="K107" s="56">
        <f t="shared" ref="K107" si="447">+J107+K106</f>
        <v>144</v>
      </c>
      <c r="L107" s="48">
        <v>1</v>
      </c>
      <c r="M107" s="56">
        <f t="shared" si="420"/>
        <v>3336</v>
      </c>
      <c r="N107" s="48">
        <v>85</v>
      </c>
      <c r="O107" s="56">
        <f t="shared" ref="O107" si="448">+N107+O106</f>
        <v>77455</v>
      </c>
      <c r="P107" s="112">
        <f t="shared" ref="P107" si="449">+Q107-Q106</f>
        <v>1489</v>
      </c>
      <c r="Q107" s="57">
        <v>717378</v>
      </c>
      <c r="R107" s="48">
        <v>1823</v>
      </c>
      <c r="S107" s="119"/>
      <c r="T107" s="57">
        <v>11176</v>
      </c>
      <c r="U107" s="129"/>
      <c r="W107" s="122">
        <f t="shared" ref="W107" si="450">+B107</f>
        <v>43930</v>
      </c>
      <c r="X107" s="123">
        <f t="shared" ref="X107" si="451">+G107</f>
        <v>42</v>
      </c>
      <c r="Y107" s="98">
        <f t="shared" ref="Y107" si="452">+H107</f>
        <v>81907</v>
      </c>
      <c r="Z107" s="124">
        <f t="shared" ref="Z107" si="453">+B107</f>
        <v>43930</v>
      </c>
      <c r="AA107" s="98">
        <f t="shared" ref="AA107" si="454">+L107</f>
        <v>1</v>
      </c>
      <c r="AB107" s="98">
        <f t="shared" ref="AB107" si="455">+M107</f>
        <v>3336</v>
      </c>
    </row>
    <row r="108" spans="2:28" x14ac:dyDescent="0.55000000000000004">
      <c r="B108" s="77">
        <v>43931</v>
      </c>
      <c r="C108" s="48">
        <v>8</v>
      </c>
      <c r="D108" s="84"/>
      <c r="E108" s="111"/>
      <c r="F108" s="57">
        <v>44</v>
      </c>
      <c r="G108" s="48">
        <v>46</v>
      </c>
      <c r="H108" s="56">
        <f t="shared" ref="H108" si="456">+H107+G108</f>
        <v>81953</v>
      </c>
      <c r="I108" s="56">
        <f t="shared" ref="I108" si="457">+H108-M108-O108</f>
        <v>1089</v>
      </c>
      <c r="J108" s="48">
        <v>-3</v>
      </c>
      <c r="K108" s="56">
        <f t="shared" ref="K108:K125" si="458">+J108+K107</f>
        <v>141</v>
      </c>
      <c r="L108" s="48">
        <v>3</v>
      </c>
      <c r="M108" s="56">
        <f t="shared" si="420"/>
        <v>3339</v>
      </c>
      <c r="N108" s="48">
        <v>70</v>
      </c>
      <c r="O108" s="56">
        <f t="shared" ref="O108" si="459">+N108+O107</f>
        <v>77525</v>
      </c>
      <c r="P108" s="112">
        <f t="shared" ref="P108" si="460">+Q108-Q107</f>
        <v>672</v>
      </c>
      <c r="Q108" s="57">
        <v>718050</v>
      </c>
      <c r="R108" s="48">
        <v>1411</v>
      </c>
      <c r="S108" s="119"/>
      <c r="T108" s="57">
        <v>10435</v>
      </c>
      <c r="U108" s="129"/>
      <c r="W108" s="122">
        <f t="shared" ref="W108" si="461">+B108</f>
        <v>43931</v>
      </c>
      <c r="X108" s="123">
        <f t="shared" ref="X108" si="462">+G108</f>
        <v>46</v>
      </c>
      <c r="Y108" s="98">
        <f t="shared" ref="Y108" si="463">+H108</f>
        <v>81953</v>
      </c>
      <c r="Z108" s="124">
        <f t="shared" ref="Z108" si="464">+B108</f>
        <v>43931</v>
      </c>
      <c r="AA108" s="98">
        <f t="shared" ref="AA108" si="465">+L108</f>
        <v>3</v>
      </c>
      <c r="AB108" s="98">
        <f t="shared" ref="AB108" si="466">+M108</f>
        <v>3339</v>
      </c>
    </row>
    <row r="109" spans="2:28" x14ac:dyDescent="0.55000000000000004">
      <c r="B109" s="77">
        <v>43932</v>
      </c>
      <c r="C109" s="48">
        <v>49</v>
      </c>
      <c r="D109" s="84"/>
      <c r="E109" s="111"/>
      <c r="F109" s="57">
        <v>82</v>
      </c>
      <c r="G109" s="48">
        <v>99</v>
      </c>
      <c r="H109" s="56">
        <f t="shared" ref="H109" si="467">+H108+G109</f>
        <v>82052</v>
      </c>
      <c r="I109" s="56">
        <f t="shared" ref="I109" si="468">+H109-M109-O109</f>
        <v>1138</v>
      </c>
      <c r="J109" s="48">
        <v>-2</v>
      </c>
      <c r="K109" s="56">
        <f t="shared" si="458"/>
        <v>139</v>
      </c>
      <c r="L109" s="48">
        <v>0</v>
      </c>
      <c r="M109" s="56">
        <f t="shared" si="420"/>
        <v>3339</v>
      </c>
      <c r="N109" s="48">
        <v>50</v>
      </c>
      <c r="O109" s="56">
        <f t="shared" ref="O109" si="469">+N109+O108</f>
        <v>77575</v>
      </c>
      <c r="P109" s="112">
        <f t="shared" ref="P109" si="470">+Q109-Q108</f>
        <v>831</v>
      </c>
      <c r="Q109" s="57">
        <v>718881</v>
      </c>
      <c r="R109" s="48">
        <v>1534</v>
      </c>
      <c r="S109" s="119"/>
      <c r="T109" s="57">
        <v>9722</v>
      </c>
      <c r="U109" s="129"/>
      <c r="W109" s="122">
        <f t="shared" ref="W109" si="471">+B109</f>
        <v>43932</v>
      </c>
      <c r="X109" s="123">
        <f t="shared" ref="X109" si="472">+G109</f>
        <v>99</v>
      </c>
      <c r="Y109" s="98">
        <f t="shared" ref="Y109" si="473">+H109</f>
        <v>82052</v>
      </c>
      <c r="Z109" s="124">
        <f t="shared" ref="Z109" si="474">+B109</f>
        <v>43932</v>
      </c>
      <c r="AA109" s="98">
        <f t="shared" ref="AA109" si="475">+L109</f>
        <v>0</v>
      </c>
      <c r="AB109" s="98">
        <f t="shared" ref="AB109" si="476">+M109</f>
        <v>3339</v>
      </c>
    </row>
    <row r="110" spans="2:28" x14ac:dyDescent="0.55000000000000004">
      <c r="B110" s="77">
        <v>43933</v>
      </c>
      <c r="C110" s="48">
        <v>6</v>
      </c>
      <c r="D110" s="84"/>
      <c r="E110" s="111"/>
      <c r="F110" s="57">
        <v>72</v>
      </c>
      <c r="G110" s="48">
        <v>108</v>
      </c>
      <c r="H110" s="56">
        <f t="shared" ref="H110" si="477">+H109+G110</f>
        <v>82160</v>
      </c>
      <c r="I110" s="56">
        <f t="shared" ref="I110" si="478">+H110-M110-O110</f>
        <v>1156</v>
      </c>
      <c r="J110" s="48">
        <v>-18</v>
      </c>
      <c r="K110" s="56">
        <f t="shared" si="458"/>
        <v>121</v>
      </c>
      <c r="L110" s="48">
        <v>2</v>
      </c>
      <c r="M110" s="56">
        <f t="shared" si="420"/>
        <v>3341</v>
      </c>
      <c r="N110" s="48">
        <v>88</v>
      </c>
      <c r="O110" s="56">
        <f t="shared" ref="O110:O111" si="479">+N110+O109</f>
        <v>77663</v>
      </c>
      <c r="P110" s="112">
        <f t="shared" ref="P110:P111" si="480">+Q110-Q109</f>
        <v>1027</v>
      </c>
      <c r="Q110" s="57">
        <v>719908</v>
      </c>
      <c r="R110" s="48">
        <v>1092</v>
      </c>
      <c r="S110" s="119"/>
      <c r="T110" s="57">
        <v>9655</v>
      </c>
      <c r="U110" s="129"/>
      <c r="W110" s="122">
        <f t="shared" ref="W110:W115" si="481">+B110</f>
        <v>43933</v>
      </c>
      <c r="X110" s="123">
        <f t="shared" ref="X110" si="482">+G110</f>
        <v>108</v>
      </c>
      <c r="Y110" s="98">
        <f t="shared" ref="Y110" si="483">+H110</f>
        <v>82160</v>
      </c>
      <c r="Z110" s="124">
        <f t="shared" ref="Z110" si="484">+B110</f>
        <v>43933</v>
      </c>
      <c r="AA110" s="98">
        <f t="shared" ref="AA110" si="485">+L110</f>
        <v>2</v>
      </c>
      <c r="AB110" s="98">
        <f t="shared" ref="AB110" si="486">+M110</f>
        <v>3341</v>
      </c>
    </row>
    <row r="111" spans="2:28" x14ac:dyDescent="0.55000000000000004">
      <c r="B111" s="77">
        <v>43934</v>
      </c>
      <c r="C111" s="48">
        <v>3</v>
      </c>
      <c r="D111" s="84"/>
      <c r="E111" s="111"/>
      <c r="F111" s="57">
        <v>72</v>
      </c>
      <c r="G111" s="48">
        <v>89</v>
      </c>
      <c r="H111" s="56">
        <f t="shared" ref="H111" si="487">+H110+G111</f>
        <v>82249</v>
      </c>
      <c r="I111" s="56">
        <f t="shared" ref="I111" si="488">+H111-M111-O111</f>
        <v>1170</v>
      </c>
      <c r="J111" s="48">
        <v>-5</v>
      </c>
      <c r="K111" s="56">
        <f t="shared" si="458"/>
        <v>116</v>
      </c>
      <c r="L111" s="48">
        <v>0</v>
      </c>
      <c r="M111" s="56">
        <f t="shared" si="420"/>
        <v>3341</v>
      </c>
      <c r="N111" s="48">
        <v>75</v>
      </c>
      <c r="O111" s="56">
        <f t="shared" si="479"/>
        <v>77738</v>
      </c>
      <c r="P111" s="112">
        <f t="shared" si="480"/>
        <v>636</v>
      </c>
      <c r="Q111" s="57">
        <v>720544</v>
      </c>
      <c r="R111" s="48">
        <v>1684</v>
      </c>
      <c r="S111" s="119"/>
      <c r="T111" s="57">
        <v>8612</v>
      </c>
      <c r="U111" s="129"/>
      <c r="W111" s="122">
        <f t="shared" si="481"/>
        <v>43934</v>
      </c>
      <c r="X111" s="123">
        <f t="shared" ref="X111:X112" si="489">+G111</f>
        <v>89</v>
      </c>
      <c r="Y111" s="98">
        <f t="shared" ref="Y111:Y112" si="490">+H111</f>
        <v>82249</v>
      </c>
      <c r="Z111" s="124">
        <f t="shared" ref="Z111:Z112" si="491">+B111</f>
        <v>43934</v>
      </c>
      <c r="AA111" s="98">
        <f t="shared" ref="AA111:AA112" si="492">+L111</f>
        <v>0</v>
      </c>
      <c r="AB111" s="98">
        <f t="shared" ref="AB111:AB112" si="493">+M111</f>
        <v>3341</v>
      </c>
    </row>
    <row r="112" spans="2:28" x14ac:dyDescent="0.55000000000000004">
      <c r="B112" s="77">
        <v>43935</v>
      </c>
      <c r="C112" s="48">
        <v>11</v>
      </c>
      <c r="D112" s="84"/>
      <c r="E112" s="111"/>
      <c r="F112" s="57">
        <v>73</v>
      </c>
      <c r="G112" s="48">
        <v>46</v>
      </c>
      <c r="H112" s="56">
        <f t="shared" ref="H112" si="494">+H111+G112</f>
        <v>82295</v>
      </c>
      <c r="I112" s="56">
        <f t="shared" ref="I112" si="495">+H112-M112-O112</f>
        <v>1137</v>
      </c>
      <c r="J112" s="48">
        <v>-3</v>
      </c>
      <c r="K112" s="56">
        <f t="shared" si="458"/>
        <v>113</v>
      </c>
      <c r="L112" s="48">
        <v>1</v>
      </c>
      <c r="M112" s="56">
        <f t="shared" si="420"/>
        <v>3342</v>
      </c>
      <c r="N112" s="48">
        <v>78</v>
      </c>
      <c r="O112" s="56">
        <f t="shared" ref="O112" si="496">+N112+O111</f>
        <v>77816</v>
      </c>
      <c r="P112" s="112">
        <f t="shared" ref="P112" si="497">+Q112-Q111</f>
        <v>751</v>
      </c>
      <c r="Q112" s="57">
        <v>721295</v>
      </c>
      <c r="R112" s="48">
        <v>1058</v>
      </c>
      <c r="S112" s="119"/>
      <c r="T112" s="57">
        <v>8309</v>
      </c>
      <c r="U112" s="129"/>
      <c r="W112" s="122">
        <f t="shared" si="481"/>
        <v>43935</v>
      </c>
      <c r="X112" s="123">
        <f t="shared" si="489"/>
        <v>46</v>
      </c>
      <c r="Y112" s="98">
        <f t="shared" si="490"/>
        <v>82295</v>
      </c>
      <c r="Z112" s="124">
        <f t="shared" si="491"/>
        <v>43935</v>
      </c>
      <c r="AA112" s="98">
        <f t="shared" si="492"/>
        <v>1</v>
      </c>
      <c r="AB112" s="98">
        <f t="shared" si="493"/>
        <v>3342</v>
      </c>
    </row>
    <row r="113" spans="2:28" x14ac:dyDescent="0.55000000000000004">
      <c r="B113" s="77">
        <v>43936</v>
      </c>
      <c r="C113" s="48">
        <v>4</v>
      </c>
      <c r="D113" s="84"/>
      <c r="E113" s="111"/>
      <c r="F113" s="57">
        <v>63</v>
      </c>
      <c r="G113" s="48">
        <v>46</v>
      </c>
      <c r="H113" s="56">
        <f t="shared" ref="H113" si="498">+H112+G113</f>
        <v>82341</v>
      </c>
      <c r="I113" s="56">
        <f t="shared" ref="I113" si="499">+H113-M113-O113</f>
        <v>1107</v>
      </c>
      <c r="J113" s="48">
        <v>-18</v>
      </c>
      <c r="K113" s="56">
        <f t="shared" si="458"/>
        <v>95</v>
      </c>
      <c r="L113" s="48">
        <v>0</v>
      </c>
      <c r="M113" s="56">
        <f t="shared" si="420"/>
        <v>3342</v>
      </c>
      <c r="N113" s="48">
        <v>76</v>
      </c>
      <c r="O113" s="56">
        <f t="shared" ref="O113" si="500">+N113+O112</f>
        <v>77892</v>
      </c>
      <c r="P113" s="112">
        <f t="shared" ref="P113" si="501">+Q113-Q112</f>
        <v>712</v>
      </c>
      <c r="Q113" s="57">
        <v>722007</v>
      </c>
      <c r="R113" s="48">
        <v>521</v>
      </c>
      <c r="S113" s="119"/>
      <c r="T113" s="57">
        <v>8484</v>
      </c>
      <c r="U113" s="129"/>
      <c r="W113" s="122">
        <f t="shared" si="481"/>
        <v>43936</v>
      </c>
      <c r="X113" s="123">
        <f t="shared" ref="X113" si="502">+G113</f>
        <v>46</v>
      </c>
      <c r="Y113" s="98">
        <f t="shared" ref="Y113" si="503">+H113</f>
        <v>82341</v>
      </c>
      <c r="Z113" s="124">
        <f t="shared" ref="Z113" si="504">+B113</f>
        <v>43936</v>
      </c>
      <c r="AA113" s="98">
        <f t="shared" ref="AA113" si="505">+L113</f>
        <v>0</v>
      </c>
      <c r="AB113" s="98">
        <f t="shared" ref="AB113" si="506">+M113</f>
        <v>3342</v>
      </c>
    </row>
    <row r="114" spans="2:28" x14ac:dyDescent="0.55000000000000004">
      <c r="B114" s="77">
        <v>43937</v>
      </c>
      <c r="C114" s="48">
        <v>3</v>
      </c>
      <c r="D114" s="84"/>
      <c r="E114" s="111"/>
      <c r="F114" s="57">
        <v>62</v>
      </c>
      <c r="G114" s="48">
        <v>26</v>
      </c>
      <c r="H114" s="56">
        <f t="shared" ref="H114" si="507">+H113+G114</f>
        <v>82367</v>
      </c>
      <c r="I114" s="56">
        <f t="shared" ref="I114" si="508">+H114-M114-O114</f>
        <v>1081</v>
      </c>
      <c r="J114" s="48">
        <v>-6</v>
      </c>
      <c r="K114" s="56">
        <f t="shared" si="458"/>
        <v>89</v>
      </c>
      <c r="L114" s="48">
        <v>0</v>
      </c>
      <c r="M114" s="56">
        <f t="shared" si="420"/>
        <v>3342</v>
      </c>
      <c r="N114" s="48">
        <v>52</v>
      </c>
      <c r="O114" s="56">
        <f t="shared" ref="O114" si="509">+N114+O113</f>
        <v>77944</v>
      </c>
      <c r="P114" s="112">
        <f t="shared" ref="P114" si="510">+Q114-Q113</f>
        <v>902</v>
      </c>
      <c r="Q114" s="57">
        <v>722909</v>
      </c>
      <c r="R114" s="48">
        <v>412</v>
      </c>
      <c r="S114" s="119"/>
      <c r="T114" s="57">
        <v>8470</v>
      </c>
      <c r="U114" s="129"/>
      <c r="W114" s="122">
        <f t="shared" si="481"/>
        <v>43937</v>
      </c>
      <c r="X114" s="123">
        <f t="shared" ref="X114:X115" si="511">+G114</f>
        <v>26</v>
      </c>
      <c r="Y114" s="98">
        <f t="shared" ref="Y114:Y115" si="512">+H114</f>
        <v>82367</v>
      </c>
      <c r="Z114" s="124">
        <f t="shared" ref="Z114:Z115" si="513">+B114</f>
        <v>43937</v>
      </c>
      <c r="AA114" s="98">
        <f t="shared" ref="AA114:AA115" si="514">+L114</f>
        <v>0</v>
      </c>
      <c r="AB114" s="98">
        <f t="shared" ref="AB114:AB115" si="515">+M114</f>
        <v>3342</v>
      </c>
    </row>
    <row r="115" spans="2:28" ht="36" x14ac:dyDescent="0.55000000000000004">
      <c r="B115" s="77">
        <v>43938</v>
      </c>
      <c r="C115" s="48">
        <v>5</v>
      </c>
      <c r="D115" s="84"/>
      <c r="E115" s="111"/>
      <c r="F115" s="57">
        <v>63</v>
      </c>
      <c r="G115" s="48">
        <v>27</v>
      </c>
      <c r="H115" s="234">
        <f>+H114+G115+325</f>
        <v>82719</v>
      </c>
      <c r="I115" s="89">
        <f t="shared" ref="I115:I120" si="516">+H115-M115-O115</f>
        <v>1058</v>
      </c>
      <c r="J115" s="48">
        <v>-4</v>
      </c>
      <c r="K115" s="56">
        <f t="shared" si="458"/>
        <v>85</v>
      </c>
      <c r="L115" s="48">
        <v>0</v>
      </c>
      <c r="M115" s="234">
        <f>+L115+M114+1290</f>
        <v>4632</v>
      </c>
      <c r="N115" s="48">
        <v>50</v>
      </c>
      <c r="O115" s="234">
        <f>+N115+O114-965</f>
        <v>77029</v>
      </c>
      <c r="P115" s="112">
        <f t="shared" ref="P115:P116" si="517">+Q115-Q114</f>
        <v>926</v>
      </c>
      <c r="Q115" s="57">
        <v>723835</v>
      </c>
      <c r="R115" s="48">
        <v>986</v>
      </c>
      <c r="S115" s="119"/>
      <c r="T115" s="57">
        <v>8893</v>
      </c>
      <c r="U115" s="117" t="s">
        <v>174</v>
      </c>
      <c r="W115" s="122">
        <f t="shared" si="481"/>
        <v>43938</v>
      </c>
      <c r="X115" s="123">
        <f t="shared" si="511"/>
        <v>27</v>
      </c>
      <c r="Y115" s="98">
        <f t="shared" si="512"/>
        <v>82719</v>
      </c>
      <c r="Z115" s="124">
        <f t="shared" si="513"/>
        <v>43938</v>
      </c>
      <c r="AA115" s="98">
        <f t="shared" si="514"/>
        <v>0</v>
      </c>
      <c r="AB115" s="98">
        <f t="shared" si="515"/>
        <v>4632</v>
      </c>
    </row>
    <row r="116" spans="2:28" x14ac:dyDescent="0.55000000000000004">
      <c r="B116" s="77">
        <v>43939</v>
      </c>
      <c r="C116" s="48">
        <v>2</v>
      </c>
      <c r="D116" s="84"/>
      <c r="E116" s="111"/>
      <c r="F116" s="57">
        <v>48</v>
      </c>
      <c r="G116" s="48">
        <v>16</v>
      </c>
      <c r="H116" s="89">
        <f t="shared" ref="H116:H121" si="518">+H115+G116</f>
        <v>82735</v>
      </c>
      <c r="I116" s="89">
        <f t="shared" si="516"/>
        <v>1041</v>
      </c>
      <c r="J116" s="48">
        <v>0</v>
      </c>
      <c r="K116" s="56">
        <f t="shared" si="458"/>
        <v>85</v>
      </c>
      <c r="L116" s="48">
        <v>0</v>
      </c>
      <c r="M116" s="89">
        <f t="shared" ref="M116:M121" si="519">+L116+M115</f>
        <v>4632</v>
      </c>
      <c r="N116" s="48">
        <v>33</v>
      </c>
      <c r="O116" s="89">
        <f t="shared" ref="O116:O121" si="520">+N116+O115</f>
        <v>77062</v>
      </c>
      <c r="P116" s="112">
        <f t="shared" si="517"/>
        <v>1015</v>
      </c>
      <c r="Q116" s="57">
        <v>724850</v>
      </c>
      <c r="R116" s="48">
        <v>1073</v>
      </c>
      <c r="S116" s="119"/>
      <c r="T116" s="57">
        <v>8632</v>
      </c>
      <c r="U116" s="129"/>
      <c r="W116" s="122">
        <f t="shared" ref="W116:W118" si="521">+B116</f>
        <v>43939</v>
      </c>
      <c r="X116" s="123">
        <f t="shared" ref="X116:X118" si="522">+G116</f>
        <v>16</v>
      </c>
      <c r="Y116" s="98">
        <f t="shared" ref="Y116:Y118" si="523">+H116</f>
        <v>82735</v>
      </c>
      <c r="Z116" s="124">
        <f t="shared" ref="Z116:Z118" si="524">+B116</f>
        <v>43939</v>
      </c>
      <c r="AA116" s="98">
        <f t="shared" ref="AA116:AA118" si="525">+L116</f>
        <v>0</v>
      </c>
      <c r="AB116" s="98">
        <f t="shared" ref="AB116:AB118" si="526">+M116</f>
        <v>4632</v>
      </c>
    </row>
    <row r="117" spans="2:28" x14ac:dyDescent="0.55000000000000004">
      <c r="B117" s="77">
        <v>43940</v>
      </c>
      <c r="C117" s="48">
        <v>2</v>
      </c>
      <c r="D117" s="84"/>
      <c r="E117" s="111"/>
      <c r="F117" s="57">
        <v>43</v>
      </c>
      <c r="G117" s="48">
        <v>12</v>
      </c>
      <c r="H117" s="89">
        <f t="shared" si="518"/>
        <v>82747</v>
      </c>
      <c r="I117" s="89">
        <f t="shared" si="516"/>
        <v>1031</v>
      </c>
      <c r="J117" s="48">
        <v>-4</v>
      </c>
      <c r="K117" s="56">
        <f t="shared" si="458"/>
        <v>81</v>
      </c>
      <c r="L117" s="48">
        <v>0</v>
      </c>
      <c r="M117" s="89">
        <f t="shared" si="519"/>
        <v>4632</v>
      </c>
      <c r="N117" s="48">
        <v>22</v>
      </c>
      <c r="O117" s="89">
        <f t="shared" si="520"/>
        <v>77084</v>
      </c>
      <c r="P117" s="112">
        <f t="shared" ref="P117" si="527">+Q117-Q116</f>
        <v>964</v>
      </c>
      <c r="Q117" s="57">
        <v>725814</v>
      </c>
      <c r="R117" s="48">
        <v>904</v>
      </c>
      <c r="S117" s="119"/>
      <c r="T117" s="57">
        <v>8694</v>
      </c>
      <c r="U117" s="129"/>
      <c r="W117" s="122">
        <f t="shared" si="521"/>
        <v>43940</v>
      </c>
      <c r="X117" s="123">
        <f t="shared" si="522"/>
        <v>12</v>
      </c>
      <c r="Y117" s="98">
        <f t="shared" si="523"/>
        <v>82747</v>
      </c>
      <c r="Z117" s="124">
        <f t="shared" si="524"/>
        <v>43940</v>
      </c>
      <c r="AA117" s="98">
        <f t="shared" si="525"/>
        <v>0</v>
      </c>
      <c r="AB117" s="98">
        <f t="shared" si="526"/>
        <v>4632</v>
      </c>
    </row>
    <row r="118" spans="2:28" x14ac:dyDescent="0.55000000000000004">
      <c r="B118" s="77">
        <v>43941</v>
      </c>
      <c r="C118" s="48">
        <v>3</v>
      </c>
      <c r="D118" s="84"/>
      <c r="E118" s="111"/>
      <c r="F118" s="57">
        <v>37</v>
      </c>
      <c r="G118" s="48">
        <v>11</v>
      </c>
      <c r="H118" s="89">
        <f t="shared" si="518"/>
        <v>82758</v>
      </c>
      <c r="I118" s="89">
        <f t="shared" si="516"/>
        <v>1003</v>
      </c>
      <c r="J118" s="48">
        <v>1</v>
      </c>
      <c r="K118" s="56">
        <f t="shared" si="458"/>
        <v>82</v>
      </c>
      <c r="L118" s="48">
        <v>0</v>
      </c>
      <c r="M118" s="89">
        <f t="shared" si="519"/>
        <v>4632</v>
      </c>
      <c r="N118" s="48">
        <v>39</v>
      </c>
      <c r="O118" s="89">
        <f t="shared" si="520"/>
        <v>77123</v>
      </c>
      <c r="P118" s="112">
        <f t="shared" ref="P118:P119" si="528">+Q118-Q117</f>
        <v>983</v>
      </c>
      <c r="Q118" s="57">
        <v>726797</v>
      </c>
      <c r="R118" s="48">
        <v>882</v>
      </c>
      <c r="S118" s="119"/>
      <c r="T118" s="57">
        <v>8791</v>
      </c>
      <c r="U118" s="129"/>
      <c r="W118" s="122">
        <f t="shared" si="521"/>
        <v>43941</v>
      </c>
      <c r="X118" s="123">
        <f t="shared" si="522"/>
        <v>11</v>
      </c>
      <c r="Y118" s="98">
        <f t="shared" si="523"/>
        <v>82758</v>
      </c>
      <c r="Z118" s="124">
        <f t="shared" si="524"/>
        <v>43941</v>
      </c>
      <c r="AA118" s="98">
        <f t="shared" si="525"/>
        <v>0</v>
      </c>
      <c r="AB118" s="98">
        <f t="shared" si="526"/>
        <v>4632</v>
      </c>
    </row>
    <row r="119" spans="2:28" x14ac:dyDescent="0.55000000000000004">
      <c r="B119" s="77">
        <v>43942</v>
      </c>
      <c r="C119" s="48">
        <v>3</v>
      </c>
      <c r="D119" s="84"/>
      <c r="E119" s="111"/>
      <c r="F119" s="57">
        <v>35</v>
      </c>
      <c r="G119" s="48">
        <v>30</v>
      </c>
      <c r="H119" s="89">
        <f t="shared" si="518"/>
        <v>82788</v>
      </c>
      <c r="I119" s="89">
        <f t="shared" si="516"/>
        <v>1005</v>
      </c>
      <c r="J119" s="48">
        <v>-4</v>
      </c>
      <c r="K119" s="56">
        <f t="shared" si="458"/>
        <v>78</v>
      </c>
      <c r="L119" s="48">
        <v>0</v>
      </c>
      <c r="M119" s="89">
        <f t="shared" si="519"/>
        <v>4632</v>
      </c>
      <c r="N119" s="48">
        <v>28</v>
      </c>
      <c r="O119" s="89">
        <f t="shared" si="520"/>
        <v>77151</v>
      </c>
      <c r="P119" s="112">
        <f t="shared" si="528"/>
        <v>792</v>
      </c>
      <c r="Q119" s="57">
        <v>727589</v>
      </c>
      <c r="R119" s="48">
        <v>784</v>
      </c>
      <c r="S119" s="119"/>
      <c r="T119" s="57">
        <v>8796</v>
      </c>
      <c r="U119" s="129"/>
      <c r="W119" s="122">
        <f t="shared" ref="W119" si="529">+B119</f>
        <v>43942</v>
      </c>
      <c r="X119" s="123">
        <f t="shared" ref="X119" si="530">+G119</f>
        <v>30</v>
      </c>
      <c r="Y119" s="98">
        <f t="shared" ref="Y119" si="531">+H119</f>
        <v>82788</v>
      </c>
      <c r="Z119" s="124">
        <f t="shared" ref="Z119" si="532">+B119</f>
        <v>43942</v>
      </c>
      <c r="AA119" s="98">
        <f t="shared" ref="AA119" si="533">+L119</f>
        <v>0</v>
      </c>
      <c r="AB119" s="98">
        <f t="shared" ref="AB119" si="534">+M119</f>
        <v>4632</v>
      </c>
    </row>
    <row r="120" spans="2:28" x14ac:dyDescent="0.55000000000000004">
      <c r="B120" s="77">
        <v>43943</v>
      </c>
      <c r="C120" s="48">
        <v>0</v>
      </c>
      <c r="D120" s="84"/>
      <c r="E120" s="111"/>
      <c r="F120" s="57">
        <v>20</v>
      </c>
      <c r="G120" s="48">
        <v>10</v>
      </c>
      <c r="H120" s="89">
        <f t="shared" si="518"/>
        <v>82798</v>
      </c>
      <c r="I120" s="89">
        <f t="shared" si="516"/>
        <v>959</v>
      </c>
      <c r="J120" s="48">
        <v>-15</v>
      </c>
      <c r="K120" s="56">
        <f t="shared" si="458"/>
        <v>63</v>
      </c>
      <c r="L120" s="48">
        <v>0</v>
      </c>
      <c r="M120" s="89">
        <f t="shared" si="519"/>
        <v>4632</v>
      </c>
      <c r="N120" s="48">
        <v>56</v>
      </c>
      <c r="O120" s="89">
        <f t="shared" si="520"/>
        <v>77207</v>
      </c>
      <c r="P120" s="112">
        <f t="shared" ref="P120" si="535">+Q120-Q119</f>
        <v>460</v>
      </c>
      <c r="Q120" s="57">
        <v>728049</v>
      </c>
      <c r="R120" s="48">
        <v>824</v>
      </c>
      <c r="S120" s="119"/>
      <c r="T120" s="57">
        <v>8429</v>
      </c>
      <c r="U120" s="129"/>
      <c r="W120" s="122">
        <f t="shared" ref="W120" si="536">+B120</f>
        <v>43943</v>
      </c>
      <c r="X120" s="123">
        <f t="shared" ref="X120" si="537">+G120</f>
        <v>10</v>
      </c>
      <c r="Y120" s="98">
        <f t="shared" ref="Y120" si="538">+H120</f>
        <v>82798</v>
      </c>
      <c r="Z120" s="124">
        <f t="shared" ref="Z120" si="539">+B120</f>
        <v>43943</v>
      </c>
      <c r="AA120" s="98">
        <f t="shared" ref="AA120" si="540">+L120</f>
        <v>0</v>
      </c>
      <c r="AB120" s="98">
        <f t="shared" ref="AB120" si="541">+M120</f>
        <v>4632</v>
      </c>
    </row>
    <row r="121" spans="2:28" x14ac:dyDescent="0.55000000000000004">
      <c r="B121" s="77">
        <v>43944</v>
      </c>
      <c r="C121" s="48">
        <v>2</v>
      </c>
      <c r="D121" s="84"/>
      <c r="E121" s="111"/>
      <c r="F121" s="57">
        <v>20</v>
      </c>
      <c r="G121" s="48">
        <v>6</v>
      </c>
      <c r="H121" s="89">
        <f t="shared" si="518"/>
        <v>82804</v>
      </c>
      <c r="I121" s="89">
        <f t="shared" ref="I121" si="542">+H121-M121-O121</f>
        <v>915</v>
      </c>
      <c r="J121" s="48">
        <v>-6</v>
      </c>
      <c r="K121" s="56">
        <f t="shared" si="458"/>
        <v>57</v>
      </c>
      <c r="L121" s="48">
        <v>0</v>
      </c>
      <c r="M121" s="89">
        <f t="shared" si="519"/>
        <v>4632</v>
      </c>
      <c r="N121" s="48">
        <v>50</v>
      </c>
      <c r="O121" s="89">
        <f t="shared" si="520"/>
        <v>77257</v>
      </c>
      <c r="P121" s="112">
        <f t="shared" ref="P121" si="543">+Q121-Q120</f>
        <v>541</v>
      </c>
      <c r="Q121" s="57">
        <v>728590</v>
      </c>
      <c r="R121" s="48">
        <v>607</v>
      </c>
      <c r="S121" s="119"/>
      <c r="T121" s="57">
        <v>8362</v>
      </c>
      <c r="U121" s="129"/>
      <c r="W121" s="122">
        <f t="shared" ref="W121" si="544">+B121</f>
        <v>43944</v>
      </c>
      <c r="X121" s="123">
        <f t="shared" ref="X121" si="545">+G121</f>
        <v>6</v>
      </c>
      <c r="Y121" s="98">
        <f t="shared" ref="Y121" si="546">+H121</f>
        <v>82804</v>
      </c>
      <c r="Z121" s="124">
        <f t="shared" ref="Z121" si="547">+B121</f>
        <v>43944</v>
      </c>
      <c r="AA121" s="98">
        <f t="shared" ref="AA121" si="548">+L121</f>
        <v>0</v>
      </c>
      <c r="AB121" s="98">
        <f t="shared" ref="AB121" si="549">+M121</f>
        <v>4632</v>
      </c>
    </row>
    <row r="122" spans="2:28" x14ac:dyDescent="0.55000000000000004">
      <c r="B122" s="77">
        <v>43945</v>
      </c>
      <c r="C122" s="48">
        <v>2</v>
      </c>
      <c r="D122" s="84"/>
      <c r="E122" s="111"/>
      <c r="F122" s="57">
        <v>17</v>
      </c>
      <c r="G122" s="48">
        <v>12</v>
      </c>
      <c r="H122" s="89">
        <f t="shared" ref="H122" si="550">+H121+G122</f>
        <v>82816</v>
      </c>
      <c r="I122" s="89">
        <f t="shared" ref="I122" si="551">+H122-M122-O122</f>
        <v>838</v>
      </c>
      <c r="J122" s="48">
        <v>-8</v>
      </c>
      <c r="K122" s="56">
        <f t="shared" si="458"/>
        <v>49</v>
      </c>
      <c r="L122" s="48">
        <v>0</v>
      </c>
      <c r="M122" s="89">
        <f t="shared" ref="M122:M125" si="552">+L122+M121</f>
        <v>4632</v>
      </c>
      <c r="N122" s="48">
        <v>89</v>
      </c>
      <c r="O122" s="89">
        <f t="shared" ref="O122:O124" si="553">+N122+O121</f>
        <v>77346</v>
      </c>
      <c r="P122" s="112">
        <f t="shared" ref="P122:P124" si="554">+Q122-Q121</f>
        <v>697</v>
      </c>
      <c r="Q122" s="57">
        <v>729287</v>
      </c>
      <c r="R122" s="48">
        <v>566</v>
      </c>
      <c r="S122" s="119"/>
      <c r="T122" s="57">
        <v>8493</v>
      </c>
      <c r="U122" s="129"/>
      <c r="W122" s="122">
        <f t="shared" ref="W122" si="555">+B122</f>
        <v>43945</v>
      </c>
      <c r="X122" s="123">
        <f t="shared" ref="X122" si="556">+G122</f>
        <v>12</v>
      </c>
      <c r="Y122" s="98">
        <f t="shared" ref="Y122" si="557">+H122</f>
        <v>82816</v>
      </c>
      <c r="Z122" s="124">
        <f t="shared" ref="Z122" si="558">+B122</f>
        <v>43945</v>
      </c>
      <c r="AA122" s="98">
        <f t="shared" ref="AA122" si="559">+L122</f>
        <v>0</v>
      </c>
      <c r="AB122" s="98">
        <f t="shared" ref="AB122" si="560">+M122</f>
        <v>4632</v>
      </c>
    </row>
    <row r="123" spans="2:28" x14ac:dyDescent="0.55000000000000004">
      <c r="B123" s="77">
        <v>43946</v>
      </c>
      <c r="C123" s="48">
        <v>0</v>
      </c>
      <c r="D123" s="84"/>
      <c r="E123" s="111"/>
      <c r="F123" s="57">
        <v>12</v>
      </c>
      <c r="G123" s="48">
        <v>11</v>
      </c>
      <c r="H123" s="89">
        <f t="shared" ref="H123:H124" si="561">+H122+G123</f>
        <v>82827</v>
      </c>
      <c r="I123" s="89">
        <f t="shared" ref="I123" si="562">+H123-M123-O123</f>
        <v>801</v>
      </c>
      <c r="J123" s="48">
        <v>2</v>
      </c>
      <c r="K123" s="56">
        <f t="shared" si="458"/>
        <v>51</v>
      </c>
      <c r="L123" s="48">
        <v>0</v>
      </c>
      <c r="M123" s="89">
        <f t="shared" si="552"/>
        <v>4632</v>
      </c>
      <c r="N123" s="48">
        <v>48</v>
      </c>
      <c r="O123" s="89">
        <f t="shared" si="553"/>
        <v>77394</v>
      </c>
      <c r="P123" s="112">
        <f t="shared" si="554"/>
        <v>598</v>
      </c>
      <c r="Q123" s="57">
        <v>729885</v>
      </c>
      <c r="R123" s="48">
        <v>779</v>
      </c>
      <c r="S123" s="119"/>
      <c r="T123" s="57">
        <v>8308</v>
      </c>
      <c r="U123" s="129"/>
      <c r="W123" s="122">
        <f t="shared" ref="W123:W124" si="563">+B123</f>
        <v>43946</v>
      </c>
      <c r="X123" s="123">
        <f t="shared" ref="X123:X124" si="564">+G123</f>
        <v>11</v>
      </c>
      <c r="Y123" s="98">
        <f t="shared" ref="Y123:Y124" si="565">+H123</f>
        <v>82827</v>
      </c>
      <c r="Z123" s="124">
        <f t="shared" ref="Z123:Z124" si="566">+B123</f>
        <v>43946</v>
      </c>
      <c r="AA123" s="98">
        <f t="shared" ref="AA123:AA124" si="567">+L123</f>
        <v>0</v>
      </c>
      <c r="AB123" s="98">
        <f t="shared" ref="AB123:AB124" si="568">+M123</f>
        <v>4632</v>
      </c>
    </row>
    <row r="124" spans="2:28" x14ac:dyDescent="0.55000000000000004">
      <c r="B124" s="77">
        <v>43947</v>
      </c>
      <c r="C124" s="48">
        <v>5</v>
      </c>
      <c r="D124" s="84"/>
      <c r="E124" s="111"/>
      <c r="F124" s="57">
        <v>10</v>
      </c>
      <c r="G124" s="48">
        <v>3</v>
      </c>
      <c r="H124" s="89">
        <f t="shared" si="561"/>
        <v>82830</v>
      </c>
      <c r="I124" s="89">
        <f>+H124-M124-O124</f>
        <v>723</v>
      </c>
      <c r="J124" s="48">
        <v>1</v>
      </c>
      <c r="K124" s="56">
        <f t="shared" si="458"/>
        <v>52</v>
      </c>
      <c r="L124" s="48">
        <v>0</v>
      </c>
      <c r="M124" s="234">
        <f>+L124+M123+1</f>
        <v>4633</v>
      </c>
      <c r="N124" s="48">
        <v>80</v>
      </c>
      <c r="O124" s="89">
        <f t="shared" si="553"/>
        <v>77474</v>
      </c>
      <c r="P124" s="112">
        <f t="shared" si="554"/>
        <v>644</v>
      </c>
      <c r="Q124" s="57">
        <v>730529</v>
      </c>
      <c r="R124" s="48">
        <v>508</v>
      </c>
      <c r="S124" s="119"/>
      <c r="T124" s="57">
        <v>8443</v>
      </c>
      <c r="U124" s="235" t="s">
        <v>175</v>
      </c>
      <c r="W124" s="1">
        <f t="shared" si="563"/>
        <v>43947</v>
      </c>
      <c r="X124" s="123">
        <f t="shared" si="564"/>
        <v>3</v>
      </c>
      <c r="Y124">
        <f t="shared" si="565"/>
        <v>82830</v>
      </c>
      <c r="Z124" s="124">
        <f t="shared" si="566"/>
        <v>43947</v>
      </c>
      <c r="AA124">
        <f t="shared" si="567"/>
        <v>0</v>
      </c>
      <c r="AB124">
        <f t="shared" si="568"/>
        <v>4633</v>
      </c>
    </row>
    <row r="125" spans="2:28" x14ac:dyDescent="0.55000000000000004">
      <c r="B125" s="77">
        <v>43948</v>
      </c>
      <c r="C125" s="48">
        <v>1</v>
      </c>
      <c r="D125" s="84"/>
      <c r="E125" s="111"/>
      <c r="F125" s="57">
        <v>9</v>
      </c>
      <c r="G125" s="48">
        <v>6</v>
      </c>
      <c r="H125" s="89">
        <f t="shared" ref="H125" si="569">+H124+G125</f>
        <v>82836</v>
      </c>
      <c r="I125" s="89">
        <f t="shared" ref="I125" si="570">+H125-M125-O125</f>
        <v>648</v>
      </c>
      <c r="J125" s="48">
        <v>-2</v>
      </c>
      <c r="K125" s="56">
        <f t="shared" si="458"/>
        <v>50</v>
      </c>
      <c r="L125" s="48">
        <v>0</v>
      </c>
      <c r="M125" s="89">
        <f t="shared" si="552"/>
        <v>4633</v>
      </c>
      <c r="N125" s="48">
        <v>81</v>
      </c>
      <c r="O125" s="89">
        <v>77555</v>
      </c>
      <c r="P125" s="112">
        <f t="shared" ref="P125" si="571">+Q125-Q124</f>
        <v>486</v>
      </c>
      <c r="Q125" s="57">
        <v>731015</v>
      </c>
      <c r="R125" s="48">
        <v>915</v>
      </c>
      <c r="S125" s="119"/>
      <c r="T125" s="57">
        <v>8014</v>
      </c>
      <c r="U125" s="235"/>
      <c r="W125" s="122">
        <f t="shared" ref="W125" si="572">+B125</f>
        <v>43948</v>
      </c>
      <c r="X125" s="123">
        <f t="shared" ref="X125" si="573">+G125</f>
        <v>6</v>
      </c>
      <c r="Y125" s="98">
        <f t="shared" ref="Y125" si="574">+H125</f>
        <v>82836</v>
      </c>
      <c r="Z125" s="124">
        <f t="shared" ref="Z125" si="575">+B125</f>
        <v>43948</v>
      </c>
      <c r="AA125" s="98">
        <f t="shared" ref="AA125" si="576">+L125</f>
        <v>0</v>
      </c>
      <c r="AB125" s="98">
        <f t="shared" ref="AB125" si="577">+M125</f>
        <v>4633</v>
      </c>
    </row>
    <row r="126" spans="2:28" x14ac:dyDescent="0.55000000000000004">
      <c r="B126" s="77"/>
      <c r="C126" s="48"/>
      <c r="D126" s="84"/>
      <c r="E126" s="61"/>
      <c r="F126" s="57"/>
      <c r="G126" s="48"/>
      <c r="H126" s="55"/>
      <c r="I126" s="55"/>
      <c r="J126" s="48"/>
      <c r="K126" s="55"/>
      <c r="L126" s="48"/>
      <c r="M126" s="55"/>
      <c r="N126" s="48"/>
      <c r="O126" s="57"/>
      <c r="P126" s="93"/>
      <c r="Q126" s="57"/>
      <c r="R126" s="48"/>
      <c r="S126" s="57"/>
      <c r="T126" s="57"/>
      <c r="U126" s="78"/>
      <c r="W126" s="122"/>
      <c r="X126" s="123"/>
      <c r="Y126" s="98"/>
      <c r="Z126" s="124"/>
      <c r="AA126" s="98"/>
      <c r="AB126" s="98"/>
    </row>
    <row r="127" spans="2:28" x14ac:dyDescent="0.55000000000000004">
      <c r="B127" s="77"/>
      <c r="C127" s="59"/>
      <c r="D127" s="49"/>
      <c r="E127" s="61"/>
      <c r="F127" s="60"/>
      <c r="G127" s="59"/>
      <c r="H127" s="61"/>
      <c r="I127" s="55"/>
      <c r="J127" s="59"/>
      <c r="K127" s="61"/>
      <c r="L127" s="59"/>
      <c r="M127" s="61"/>
      <c r="N127" s="48"/>
      <c r="O127" s="60"/>
      <c r="P127" s="125"/>
      <c r="Q127" s="60"/>
      <c r="R127" s="48"/>
      <c r="S127" s="60"/>
      <c r="T127" s="60"/>
      <c r="U127" s="78"/>
    </row>
    <row r="128" spans="2:28" ht="9.5" customHeight="1" thickBot="1" x14ac:dyDescent="0.6">
      <c r="B128" s="66"/>
      <c r="C128" s="79"/>
      <c r="D128" s="80"/>
      <c r="E128" s="82"/>
      <c r="F128" s="96"/>
      <c r="G128" s="79"/>
      <c r="H128" s="82"/>
      <c r="I128" s="82"/>
      <c r="J128" s="79"/>
      <c r="K128" s="82"/>
      <c r="L128" s="79"/>
      <c r="M128" s="82"/>
      <c r="N128" s="83"/>
      <c r="O128" s="81"/>
      <c r="P128" s="95"/>
      <c r="Q128" s="96"/>
      <c r="R128" s="121"/>
      <c r="S128" s="96"/>
      <c r="T128" s="96"/>
      <c r="U128" s="67"/>
    </row>
    <row r="130" spans="2:21" ht="13" customHeight="1" x14ac:dyDescent="0.55000000000000004">
      <c r="E130" s="113"/>
      <c r="F130" s="114"/>
      <c r="G130" s="113" t="s">
        <v>80</v>
      </c>
      <c r="H130" s="114"/>
      <c r="I130" s="114"/>
      <c r="J130" s="114"/>
      <c r="U130" s="72"/>
    </row>
    <row r="131" spans="2:21" ht="13" customHeight="1" x14ac:dyDescent="0.55000000000000004">
      <c r="E131" s="113" t="s">
        <v>98</v>
      </c>
      <c r="F131" s="114"/>
      <c r="G131" s="236" t="s">
        <v>79</v>
      </c>
      <c r="H131" s="237"/>
      <c r="I131" s="113" t="s">
        <v>106</v>
      </c>
      <c r="J131" s="114"/>
    </row>
    <row r="132" spans="2:21" ht="13" customHeight="1" x14ac:dyDescent="0.55000000000000004">
      <c r="B132" s="131">
        <v>1</v>
      </c>
      <c r="E132" s="115" t="s">
        <v>108</v>
      </c>
      <c r="F132" s="114"/>
      <c r="G132" s="116"/>
      <c r="H132" s="116"/>
      <c r="I132" s="113" t="s">
        <v>107</v>
      </c>
      <c r="J132" s="114"/>
    </row>
    <row r="133" spans="2:21" ht="13" customHeight="1" x14ac:dyDescent="0.55000000000000004">
      <c r="E133" s="113" t="s">
        <v>96</v>
      </c>
      <c r="F133" s="114"/>
      <c r="G133" s="113" t="s">
        <v>97</v>
      </c>
      <c r="H133" s="114"/>
      <c r="I133" s="114"/>
      <c r="J133" s="114"/>
    </row>
    <row r="134" spans="2:21" ht="13" customHeight="1" x14ac:dyDescent="0.55000000000000004">
      <c r="E134" s="113" t="s">
        <v>98</v>
      </c>
      <c r="F134" s="114"/>
      <c r="G134" s="113" t="s">
        <v>99</v>
      </c>
      <c r="H134" s="114"/>
      <c r="I134" s="114"/>
      <c r="J134" s="114"/>
    </row>
    <row r="135" spans="2:21" ht="13" customHeight="1" x14ac:dyDescent="0.55000000000000004">
      <c r="E135" s="113" t="s">
        <v>98</v>
      </c>
      <c r="F135" s="114"/>
      <c r="G135" s="113" t="s">
        <v>100</v>
      </c>
      <c r="H135" s="114"/>
      <c r="I135" s="114"/>
      <c r="J135" s="114"/>
    </row>
    <row r="136" spans="2:21" ht="13" customHeight="1" x14ac:dyDescent="0.55000000000000004">
      <c r="E136" s="113" t="s">
        <v>101</v>
      </c>
      <c r="F136" s="114"/>
      <c r="G136" s="113" t="s">
        <v>102</v>
      </c>
      <c r="H136" s="114"/>
      <c r="I136" s="114"/>
      <c r="J136" s="114"/>
    </row>
    <row r="137" spans="2:21" ht="13" customHeight="1" x14ac:dyDescent="0.55000000000000004">
      <c r="E137" s="113" t="s">
        <v>103</v>
      </c>
      <c r="F137" s="114"/>
      <c r="G137" s="113" t="s">
        <v>104</v>
      </c>
      <c r="H137" s="114"/>
      <c r="I137" s="114"/>
      <c r="J137" s="114"/>
    </row>
  </sheetData>
  <mergeCells count="12">
    <mergeCell ref="G131:H131"/>
    <mergeCell ref="C1:O1"/>
    <mergeCell ref="N4:O4"/>
    <mergeCell ref="U4:U5"/>
    <mergeCell ref="C5:D5"/>
    <mergeCell ref="G4:H4"/>
    <mergeCell ref="J4:K4"/>
    <mergeCell ref="L4:M4"/>
    <mergeCell ref="I4:I5"/>
    <mergeCell ref="R4:T4"/>
    <mergeCell ref="P4:Q4"/>
    <mergeCell ref="C4:F4"/>
  </mergeCells>
  <phoneticPr fontId="1"/>
  <pageMargins left="0.7" right="0.7" top="0.75" bottom="0.75" header="0.3" footer="0.3"/>
  <pageSetup paperSize="9" orientation="portrait"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8F1659-2B0A-4752-ACE6-49770024CBB3}">
  <sheetPr>
    <tabColor rgb="FF0000FF"/>
  </sheetPr>
  <dimension ref="A1:BR130"/>
  <sheetViews>
    <sheetView topLeftCell="A4" zoomScale="96" zoomScaleNormal="96" workbookViewId="0">
      <pane xSplit="1" ySplit="4" topLeftCell="B121" activePane="bottomRight" state="frozen"/>
      <selection activeCell="A4" sqref="A4"/>
      <selection pane="topRight" activeCell="B4" sqref="B4"/>
      <selection pane="bottomLeft" activeCell="A7" sqref="A7"/>
      <selection pane="bottomRight" activeCell="K124" sqref="K124"/>
    </sheetView>
  </sheetViews>
  <sheetFormatPr defaultRowHeight="18" x14ac:dyDescent="0.55000000000000004"/>
  <cols>
    <col min="1" max="1" width="8.6640625" style="45"/>
    <col min="2" max="2" width="4.83203125" bestFit="1" customWidth="1"/>
    <col min="3" max="3" width="5.1640625" bestFit="1" customWidth="1"/>
    <col min="4" max="4" width="5.4140625" bestFit="1" customWidth="1"/>
    <col min="5" max="5" width="6.6640625" bestFit="1" customWidth="1"/>
    <col min="6" max="6" width="5.4140625" bestFit="1" customWidth="1"/>
    <col min="7" max="8" width="4.83203125" bestFit="1" customWidth="1"/>
    <col min="9" max="9" width="4.83203125" customWidth="1"/>
    <col min="10" max="20" width="4.83203125" bestFit="1" customWidth="1"/>
    <col min="21" max="21" width="4.83203125" customWidth="1"/>
    <col min="22" max="22" width="4.83203125" bestFit="1" customWidth="1"/>
    <col min="23" max="23" width="4.83203125" customWidth="1"/>
    <col min="24" max="24" width="5.33203125" customWidth="1"/>
    <col min="25" max="25" width="3.33203125" customWidth="1"/>
    <col min="26" max="26" width="8.6640625" style="45"/>
    <col min="27" max="29" width="5.6640625" style="45" customWidth="1"/>
    <col min="30" max="30" width="4.83203125" bestFit="1" customWidth="1"/>
    <col min="31" max="31" width="5.6640625" bestFit="1" customWidth="1"/>
    <col min="32" max="47" width="4.83203125" bestFit="1" customWidth="1"/>
    <col min="49" max="49" width="10.4140625" bestFit="1" customWidth="1"/>
    <col min="50" max="50" width="4.83203125" bestFit="1" customWidth="1"/>
    <col min="51" max="51" width="10.4140625" bestFit="1" customWidth="1"/>
    <col min="52" max="52" width="5.4140625" bestFit="1" customWidth="1"/>
    <col min="53" max="53" width="12.33203125" bestFit="1" customWidth="1"/>
    <col min="54" max="55" width="4.83203125" bestFit="1" customWidth="1"/>
    <col min="56" max="56" width="8" bestFit="1" customWidth="1"/>
    <col min="57" max="57" width="8.58203125" customWidth="1"/>
    <col min="58" max="58" width="4.83203125" bestFit="1" customWidth="1"/>
    <col min="59" max="59" width="8.25" bestFit="1" customWidth="1"/>
    <col min="60" max="61" width="8.5" bestFit="1" customWidth="1"/>
    <col min="62" max="62" width="6.6640625" bestFit="1" customWidth="1"/>
    <col min="63" max="63" width="8.25" bestFit="1" customWidth="1"/>
    <col min="64" max="65" width="8.5" bestFit="1" customWidth="1"/>
    <col min="66" max="66" width="6.6640625" bestFit="1" customWidth="1"/>
    <col min="67" max="67" width="8.25" bestFit="1" customWidth="1"/>
    <col min="68" max="69" width="8.5" bestFit="1" customWidth="1"/>
    <col min="70" max="70" width="6.6640625" bestFit="1" customWidth="1"/>
  </cols>
  <sheetData>
    <row r="1" spans="1:49" x14ac:dyDescent="0.55000000000000004">
      <c r="A1" s="130"/>
      <c r="Z1" s="130"/>
      <c r="AA1" s="130"/>
      <c r="AB1" s="130"/>
      <c r="AC1" s="130"/>
    </row>
    <row r="3" spans="1:49" ht="18.5" thickBot="1" x14ac:dyDescent="0.6"/>
    <row r="4" spans="1:49" ht="18.5" thickBot="1" x14ac:dyDescent="0.6">
      <c r="A4" s="62" t="s">
        <v>3</v>
      </c>
      <c r="B4" s="265" t="s">
        <v>130</v>
      </c>
      <c r="C4" s="266"/>
      <c r="D4" s="266"/>
      <c r="E4" s="266"/>
      <c r="F4" s="266"/>
      <c r="G4" s="266"/>
      <c r="H4" s="266"/>
      <c r="I4" s="266"/>
      <c r="J4" s="266"/>
      <c r="K4" s="267"/>
      <c r="L4" s="143" t="s">
        <v>127</v>
      </c>
      <c r="M4" s="144"/>
      <c r="N4" s="144"/>
      <c r="O4" s="144"/>
      <c r="P4" s="144"/>
      <c r="Q4" s="144"/>
      <c r="R4" s="144"/>
      <c r="S4" s="144"/>
      <c r="T4" s="144"/>
      <c r="U4" s="144"/>
      <c r="V4" s="144"/>
      <c r="W4" s="144"/>
      <c r="X4" s="145"/>
      <c r="Z4" s="62" t="s">
        <v>3</v>
      </c>
      <c r="AA4" s="222"/>
      <c r="AB4" s="222"/>
      <c r="AC4" s="222"/>
    </row>
    <row r="5" spans="1:49" ht="18" customHeight="1" x14ac:dyDescent="0.55000000000000004">
      <c r="A5" s="268" t="s">
        <v>76</v>
      </c>
      <c r="B5" s="272" t="s">
        <v>134</v>
      </c>
      <c r="C5" s="270"/>
      <c r="D5" s="270"/>
      <c r="E5" s="270"/>
      <c r="F5" s="273" t="s">
        <v>135</v>
      </c>
      <c r="G5" s="270" t="s">
        <v>131</v>
      </c>
      <c r="H5" s="270"/>
      <c r="I5" s="270"/>
      <c r="J5" s="270" t="s">
        <v>132</v>
      </c>
      <c r="K5" s="271"/>
      <c r="L5" s="257" t="s">
        <v>69</v>
      </c>
      <c r="M5" s="258"/>
      <c r="N5" s="261" t="s">
        <v>9</v>
      </c>
      <c r="O5" s="262"/>
      <c r="P5" s="297" t="s">
        <v>128</v>
      </c>
      <c r="Q5" s="298"/>
      <c r="R5" s="298"/>
      <c r="S5" s="299"/>
      <c r="T5" s="291" t="s">
        <v>88</v>
      </c>
      <c r="U5" s="292"/>
      <c r="V5" s="292"/>
      <c r="W5" s="292"/>
      <c r="X5" s="293"/>
      <c r="Y5" s="132"/>
      <c r="Z5" s="268" t="s">
        <v>76</v>
      </c>
      <c r="AA5" s="307" t="s">
        <v>161</v>
      </c>
      <c r="AB5" s="308"/>
      <c r="AC5" s="309"/>
      <c r="AD5" s="304" t="s">
        <v>142</v>
      </c>
      <c r="AE5" s="284"/>
      <c r="AF5" s="284"/>
      <c r="AG5" s="284"/>
      <c r="AH5" s="284"/>
      <c r="AI5" s="305"/>
      <c r="AJ5" s="283" t="s">
        <v>143</v>
      </c>
      <c r="AK5" s="284"/>
      <c r="AL5" s="284"/>
      <c r="AM5" s="284"/>
      <c r="AN5" s="284"/>
      <c r="AO5" s="285"/>
      <c r="AP5" s="283" t="s">
        <v>144</v>
      </c>
      <c r="AQ5" s="284"/>
      <c r="AR5" s="284"/>
      <c r="AS5" s="284"/>
      <c r="AT5" s="284"/>
      <c r="AU5" s="289"/>
    </row>
    <row r="6" spans="1:49" ht="18" customHeight="1" x14ac:dyDescent="0.55000000000000004">
      <c r="A6" s="268"/>
      <c r="B6" s="276" t="s">
        <v>148</v>
      </c>
      <c r="C6" s="277"/>
      <c r="D6" s="280" t="s">
        <v>86</v>
      </c>
      <c r="E6" s="278" t="s">
        <v>136</v>
      </c>
      <c r="F6" s="274"/>
      <c r="G6" s="280" t="s">
        <v>133</v>
      </c>
      <c r="H6" s="280" t="s">
        <v>9</v>
      </c>
      <c r="I6" s="280" t="s">
        <v>86</v>
      </c>
      <c r="J6" s="280" t="s">
        <v>133</v>
      </c>
      <c r="K6" s="281" t="s">
        <v>9</v>
      </c>
      <c r="L6" s="259"/>
      <c r="M6" s="260"/>
      <c r="N6" s="263"/>
      <c r="O6" s="264"/>
      <c r="P6" s="300"/>
      <c r="Q6" s="301"/>
      <c r="R6" s="301"/>
      <c r="S6" s="302"/>
      <c r="T6" s="294"/>
      <c r="U6" s="295"/>
      <c r="V6" s="295"/>
      <c r="W6" s="295"/>
      <c r="X6" s="296"/>
      <c r="Y6" s="132"/>
      <c r="Z6" s="268"/>
      <c r="AA6" s="310"/>
      <c r="AB6" s="311"/>
      <c r="AC6" s="312"/>
      <c r="AD6" s="303" t="s">
        <v>141</v>
      </c>
      <c r="AE6" s="287"/>
      <c r="AF6" s="287" t="s">
        <v>140</v>
      </c>
      <c r="AG6" s="287"/>
      <c r="AH6" s="287" t="s">
        <v>132</v>
      </c>
      <c r="AI6" s="306"/>
      <c r="AJ6" s="286" t="s">
        <v>141</v>
      </c>
      <c r="AK6" s="287"/>
      <c r="AL6" s="287" t="s">
        <v>140</v>
      </c>
      <c r="AM6" s="287"/>
      <c r="AN6" s="287" t="s">
        <v>132</v>
      </c>
      <c r="AO6" s="288"/>
      <c r="AP6" s="286" t="s">
        <v>141</v>
      </c>
      <c r="AQ6" s="287"/>
      <c r="AR6" s="287" t="s">
        <v>140</v>
      </c>
      <c r="AS6" s="287"/>
      <c r="AT6" s="287" t="s">
        <v>132</v>
      </c>
      <c r="AU6" s="290"/>
    </row>
    <row r="7" spans="1:49" ht="36.5" thickBot="1" x14ac:dyDescent="0.6">
      <c r="A7" s="269"/>
      <c r="B7" s="142" t="s">
        <v>133</v>
      </c>
      <c r="C7" s="134" t="s">
        <v>9</v>
      </c>
      <c r="D7" s="275"/>
      <c r="E7" s="279"/>
      <c r="F7" s="275"/>
      <c r="G7" s="275"/>
      <c r="H7" s="275"/>
      <c r="I7" s="275"/>
      <c r="J7" s="275"/>
      <c r="K7" s="282"/>
      <c r="L7" s="150" t="s">
        <v>69</v>
      </c>
      <c r="M7" s="146" t="s">
        <v>137</v>
      </c>
      <c r="N7" s="151" t="s">
        <v>9</v>
      </c>
      <c r="O7" s="146" t="s">
        <v>137</v>
      </c>
      <c r="P7" s="141" t="s">
        <v>138</v>
      </c>
      <c r="Q7" s="146" t="s">
        <v>137</v>
      </c>
      <c r="R7" s="151" t="s">
        <v>9</v>
      </c>
      <c r="S7" s="146" t="s">
        <v>137</v>
      </c>
      <c r="T7" s="152" t="s">
        <v>139</v>
      </c>
      <c r="U7" s="152" t="s">
        <v>145</v>
      </c>
      <c r="V7" s="135" t="s">
        <v>91</v>
      </c>
      <c r="W7" s="153" t="s">
        <v>129</v>
      </c>
      <c r="X7" s="154" t="s">
        <v>137</v>
      </c>
      <c r="Z7" s="269"/>
      <c r="AA7" s="224" t="s">
        <v>158</v>
      </c>
      <c r="AB7" s="224" t="s">
        <v>159</v>
      </c>
      <c r="AC7" s="224" t="s">
        <v>160</v>
      </c>
      <c r="AD7" s="225" t="s">
        <v>133</v>
      </c>
      <c r="AE7" s="226" t="s">
        <v>9</v>
      </c>
      <c r="AF7" s="226" t="s">
        <v>133</v>
      </c>
      <c r="AG7" s="226" t="s">
        <v>9</v>
      </c>
      <c r="AH7" s="226" t="s">
        <v>133</v>
      </c>
      <c r="AI7" s="227" t="s">
        <v>9</v>
      </c>
      <c r="AJ7" s="228" t="s">
        <v>133</v>
      </c>
      <c r="AK7" s="226" t="s">
        <v>9</v>
      </c>
      <c r="AL7" s="226" t="s">
        <v>133</v>
      </c>
      <c r="AM7" s="226" t="s">
        <v>9</v>
      </c>
      <c r="AN7" s="226" t="s">
        <v>133</v>
      </c>
      <c r="AO7" s="229" t="s">
        <v>9</v>
      </c>
      <c r="AP7" s="228" t="s">
        <v>133</v>
      </c>
      <c r="AQ7" s="226" t="s">
        <v>9</v>
      </c>
      <c r="AR7" s="226" t="s">
        <v>133</v>
      </c>
      <c r="AS7" s="226" t="s">
        <v>9</v>
      </c>
      <c r="AT7" s="226" t="s">
        <v>133</v>
      </c>
      <c r="AU7" s="230" t="s">
        <v>9</v>
      </c>
      <c r="AW7" t="s">
        <v>162</v>
      </c>
    </row>
    <row r="8" spans="1:49" x14ac:dyDescent="0.55000000000000004">
      <c r="A8" s="178"/>
      <c r="B8" s="138"/>
      <c r="C8" s="136"/>
      <c r="D8" s="136"/>
      <c r="E8" s="136"/>
      <c r="F8" s="136"/>
      <c r="G8" s="136"/>
      <c r="H8" s="136"/>
      <c r="I8" s="136"/>
      <c r="J8" s="136"/>
      <c r="K8" s="140"/>
      <c r="L8" s="138"/>
      <c r="M8" s="136"/>
      <c r="N8" s="137"/>
      <c r="O8" s="136"/>
      <c r="P8" s="136"/>
      <c r="Q8" s="136"/>
      <c r="R8" s="136"/>
      <c r="S8" s="136"/>
      <c r="T8" s="136"/>
      <c r="U8" s="136"/>
      <c r="V8" s="136"/>
      <c r="W8" s="46"/>
      <c r="X8" s="139"/>
      <c r="Z8" s="178"/>
      <c r="AA8" s="64"/>
      <c r="AB8" s="64"/>
      <c r="AC8" s="64"/>
      <c r="AD8" s="138"/>
      <c r="AE8" s="136"/>
      <c r="AF8" s="136"/>
      <c r="AG8" s="136"/>
      <c r="AH8" s="136"/>
      <c r="AI8" s="46"/>
      <c r="AJ8" s="155"/>
      <c r="AK8" s="136"/>
      <c r="AL8" s="136"/>
      <c r="AM8" s="136"/>
      <c r="AN8" s="136"/>
      <c r="AO8" s="47"/>
      <c r="AP8" s="155"/>
      <c r="AQ8" s="136"/>
      <c r="AR8" s="136"/>
      <c r="AS8" s="136"/>
      <c r="AT8" s="136"/>
      <c r="AU8" s="140"/>
    </row>
    <row r="9" spans="1:49" x14ac:dyDescent="0.55000000000000004">
      <c r="A9" s="179">
        <v>43833</v>
      </c>
      <c r="B9" s="138"/>
      <c r="C9" s="136"/>
      <c r="D9" s="136"/>
      <c r="E9" s="136"/>
      <c r="F9" s="136"/>
      <c r="G9" s="136"/>
      <c r="H9" s="136"/>
      <c r="I9" s="136"/>
      <c r="J9" s="136"/>
      <c r="K9" s="140"/>
      <c r="L9" s="138"/>
      <c r="M9" s="136"/>
      <c r="N9" s="137"/>
      <c r="O9" s="136"/>
      <c r="P9" s="136"/>
      <c r="Q9" s="136"/>
      <c r="R9" s="136"/>
      <c r="S9" s="136"/>
      <c r="T9" s="136"/>
      <c r="U9" s="136"/>
      <c r="V9" s="136"/>
      <c r="W9" s="46"/>
      <c r="X9" s="140"/>
      <c r="Z9" s="179">
        <f>+A9</f>
        <v>43833</v>
      </c>
      <c r="AA9" s="223"/>
      <c r="AB9" s="223"/>
      <c r="AC9" s="223"/>
      <c r="AD9" s="138"/>
      <c r="AE9" s="136"/>
      <c r="AF9" s="136"/>
      <c r="AG9" s="136"/>
      <c r="AH9" s="136"/>
      <c r="AI9" s="46"/>
      <c r="AJ9" s="155"/>
      <c r="AK9" s="136"/>
      <c r="AL9" s="136"/>
      <c r="AM9" s="136"/>
      <c r="AN9" s="136"/>
      <c r="AO9" s="47"/>
      <c r="AP9" s="155"/>
      <c r="AQ9" s="136"/>
      <c r="AR9" s="136"/>
      <c r="AS9" s="136"/>
      <c r="AT9" s="136"/>
      <c r="AU9" s="140"/>
    </row>
    <row r="10" spans="1:49" x14ac:dyDescent="0.55000000000000004">
      <c r="A10" s="180">
        <v>43834</v>
      </c>
      <c r="B10" s="138"/>
      <c r="C10" s="136"/>
      <c r="D10" s="136"/>
      <c r="E10" s="136"/>
      <c r="F10" s="136"/>
      <c r="G10" s="136"/>
      <c r="H10" s="136"/>
      <c r="I10" s="136"/>
      <c r="J10" s="136"/>
      <c r="K10" s="140"/>
      <c r="L10" s="138"/>
      <c r="M10" s="136"/>
      <c r="N10" s="137"/>
      <c r="O10" s="136"/>
      <c r="P10" s="136"/>
      <c r="Q10" s="136"/>
      <c r="R10" s="136"/>
      <c r="S10" s="136"/>
      <c r="T10" s="136"/>
      <c r="U10" s="136"/>
      <c r="V10" s="136"/>
      <c r="W10" s="46"/>
      <c r="X10" s="140"/>
      <c r="Z10" s="179">
        <f t="shared" ref="Z10:Z73" si="0">+A10</f>
        <v>43834</v>
      </c>
      <c r="AA10" s="223"/>
      <c r="AB10" s="223"/>
      <c r="AC10" s="223"/>
      <c r="AD10" s="138"/>
      <c r="AE10" s="136"/>
      <c r="AF10" s="136"/>
      <c r="AG10" s="136"/>
      <c r="AH10" s="136"/>
      <c r="AI10" s="46"/>
      <c r="AJ10" s="155"/>
      <c r="AK10" s="136"/>
      <c r="AL10" s="136"/>
      <c r="AM10" s="136"/>
      <c r="AN10" s="136"/>
      <c r="AO10" s="47"/>
      <c r="AP10" s="155"/>
      <c r="AQ10" s="136"/>
      <c r="AR10" s="136"/>
      <c r="AS10" s="136"/>
      <c r="AT10" s="136"/>
      <c r="AU10" s="140"/>
    </row>
    <row r="11" spans="1:49" x14ac:dyDescent="0.55000000000000004">
      <c r="A11" s="179">
        <v>43835</v>
      </c>
      <c r="B11" s="138"/>
      <c r="C11" s="136"/>
      <c r="D11" s="136"/>
      <c r="E11" s="136"/>
      <c r="F11" s="136"/>
      <c r="G11" s="136"/>
      <c r="H11" s="136"/>
      <c r="I11" s="136"/>
      <c r="J11" s="136"/>
      <c r="K11" s="140"/>
      <c r="L11" s="138"/>
      <c r="M11" s="136"/>
      <c r="N11" s="137"/>
      <c r="O11" s="136"/>
      <c r="P11" s="136"/>
      <c r="Q11" s="136"/>
      <c r="R11" s="136"/>
      <c r="S11" s="136"/>
      <c r="T11" s="136"/>
      <c r="U11" s="136"/>
      <c r="V11" s="136"/>
      <c r="W11" s="46"/>
      <c r="X11" s="140"/>
      <c r="Z11" s="179">
        <f t="shared" si="0"/>
        <v>43835</v>
      </c>
      <c r="AA11" s="223"/>
      <c r="AB11" s="223"/>
      <c r="AC11" s="223"/>
      <c r="AD11" s="138"/>
      <c r="AE11" s="136"/>
      <c r="AF11" s="136"/>
      <c r="AG11" s="136"/>
      <c r="AH11" s="136"/>
      <c r="AI11" s="46"/>
      <c r="AJ11" s="155"/>
      <c r="AK11" s="136"/>
      <c r="AL11" s="136"/>
      <c r="AM11" s="136"/>
      <c r="AN11" s="136"/>
      <c r="AO11" s="47"/>
      <c r="AP11" s="155"/>
      <c r="AQ11" s="136"/>
      <c r="AR11" s="136"/>
      <c r="AS11" s="136"/>
      <c r="AT11" s="136"/>
      <c r="AU11" s="140"/>
    </row>
    <row r="12" spans="1:49" x14ac:dyDescent="0.55000000000000004">
      <c r="A12" s="180">
        <v>43836</v>
      </c>
      <c r="B12" s="138"/>
      <c r="C12" s="136"/>
      <c r="D12" s="136"/>
      <c r="E12" s="136"/>
      <c r="F12" s="136"/>
      <c r="G12" s="136"/>
      <c r="H12" s="136"/>
      <c r="I12" s="136"/>
      <c r="J12" s="136"/>
      <c r="K12" s="140"/>
      <c r="L12" s="138"/>
      <c r="M12" s="136"/>
      <c r="N12" s="137"/>
      <c r="O12" s="136"/>
      <c r="P12" s="136"/>
      <c r="Q12" s="136"/>
      <c r="R12" s="136"/>
      <c r="S12" s="136"/>
      <c r="T12" s="136"/>
      <c r="U12" s="136"/>
      <c r="V12" s="136"/>
      <c r="W12" s="46"/>
      <c r="X12" s="140"/>
      <c r="Z12" s="179">
        <f t="shared" si="0"/>
        <v>43836</v>
      </c>
      <c r="AA12" s="223"/>
      <c r="AB12" s="223"/>
      <c r="AC12" s="223"/>
      <c r="AD12" s="138"/>
      <c r="AE12" s="136"/>
      <c r="AF12" s="136"/>
      <c r="AG12" s="136"/>
      <c r="AH12" s="136"/>
      <c r="AI12" s="46"/>
      <c r="AJ12" s="155"/>
      <c r="AK12" s="136"/>
      <c r="AL12" s="136"/>
      <c r="AM12" s="136"/>
      <c r="AN12" s="136"/>
      <c r="AO12" s="47"/>
      <c r="AP12" s="155"/>
      <c r="AQ12" s="136"/>
      <c r="AR12" s="136"/>
      <c r="AS12" s="136"/>
      <c r="AT12" s="136"/>
      <c r="AU12" s="140"/>
    </row>
    <row r="13" spans="1:49" x14ac:dyDescent="0.55000000000000004">
      <c r="A13" s="179">
        <v>43837</v>
      </c>
      <c r="B13" s="138"/>
      <c r="C13" s="136"/>
      <c r="D13" s="136"/>
      <c r="E13" s="136"/>
      <c r="F13" s="136"/>
      <c r="G13" s="136"/>
      <c r="H13" s="136"/>
      <c r="I13" s="136"/>
      <c r="J13" s="136"/>
      <c r="K13" s="140"/>
      <c r="L13" s="138"/>
      <c r="M13" s="136"/>
      <c r="N13" s="137"/>
      <c r="O13" s="136"/>
      <c r="P13" s="136"/>
      <c r="Q13" s="136"/>
      <c r="R13" s="136"/>
      <c r="S13" s="136"/>
      <c r="T13" s="136"/>
      <c r="U13" s="136"/>
      <c r="V13" s="136"/>
      <c r="W13" s="46"/>
      <c r="X13" s="140"/>
      <c r="Z13" s="179">
        <f t="shared" si="0"/>
        <v>43837</v>
      </c>
      <c r="AA13" s="223"/>
      <c r="AB13" s="223"/>
      <c r="AC13" s="223"/>
      <c r="AD13" s="138"/>
      <c r="AE13" s="136"/>
      <c r="AF13" s="136"/>
      <c r="AG13" s="136"/>
      <c r="AH13" s="136"/>
      <c r="AI13" s="46"/>
      <c r="AJ13" s="155"/>
      <c r="AK13" s="136"/>
      <c r="AL13" s="136"/>
      <c r="AM13" s="136"/>
      <c r="AN13" s="136"/>
      <c r="AO13" s="47"/>
      <c r="AP13" s="155"/>
      <c r="AQ13" s="136"/>
      <c r="AR13" s="136"/>
      <c r="AS13" s="136"/>
      <c r="AT13" s="136"/>
      <c r="AU13" s="140"/>
    </row>
    <row r="14" spans="1:49" x14ac:dyDescent="0.55000000000000004">
      <c r="A14" s="180">
        <v>43838</v>
      </c>
      <c r="B14" s="138"/>
      <c r="C14" s="136"/>
      <c r="D14" s="136"/>
      <c r="E14" s="136"/>
      <c r="F14" s="136"/>
      <c r="G14" s="136"/>
      <c r="H14" s="136"/>
      <c r="I14" s="136"/>
      <c r="J14" s="136"/>
      <c r="K14" s="140"/>
      <c r="L14" s="138"/>
      <c r="M14" s="136"/>
      <c r="N14" s="137"/>
      <c r="O14" s="136"/>
      <c r="P14" s="136"/>
      <c r="Q14" s="136"/>
      <c r="R14" s="136"/>
      <c r="S14" s="136"/>
      <c r="T14" s="136"/>
      <c r="U14" s="136"/>
      <c r="V14" s="136"/>
      <c r="W14" s="46"/>
      <c r="X14" s="140"/>
      <c r="Z14" s="179">
        <f t="shared" si="0"/>
        <v>43838</v>
      </c>
      <c r="AA14" s="223"/>
      <c r="AB14" s="223"/>
      <c r="AC14" s="223"/>
      <c r="AD14" s="138"/>
      <c r="AE14" s="136"/>
      <c r="AF14" s="136"/>
      <c r="AG14" s="136"/>
      <c r="AH14" s="136"/>
      <c r="AI14" s="46"/>
      <c r="AJ14" s="155"/>
      <c r="AK14" s="136"/>
      <c r="AL14" s="136"/>
      <c r="AM14" s="136"/>
      <c r="AN14" s="136"/>
      <c r="AO14" s="47"/>
      <c r="AP14" s="155"/>
      <c r="AQ14" s="136"/>
      <c r="AR14" s="136"/>
      <c r="AS14" s="136"/>
      <c r="AT14" s="136"/>
      <c r="AU14" s="140"/>
    </row>
    <row r="15" spans="1:49" x14ac:dyDescent="0.55000000000000004">
      <c r="A15" s="179">
        <v>43839</v>
      </c>
      <c r="B15" s="138"/>
      <c r="C15" s="136"/>
      <c r="D15" s="136"/>
      <c r="E15" s="136"/>
      <c r="F15" s="136"/>
      <c r="G15" s="136"/>
      <c r="H15" s="136"/>
      <c r="I15" s="136"/>
      <c r="J15" s="136"/>
      <c r="K15" s="140"/>
      <c r="L15" s="138"/>
      <c r="M15" s="136"/>
      <c r="N15" s="137"/>
      <c r="O15" s="136"/>
      <c r="P15" s="136"/>
      <c r="Q15" s="136"/>
      <c r="R15" s="136"/>
      <c r="S15" s="136"/>
      <c r="T15" s="136"/>
      <c r="U15" s="136"/>
      <c r="V15" s="136"/>
      <c r="W15" s="46"/>
      <c r="X15" s="140"/>
      <c r="Z15" s="179">
        <f t="shared" si="0"/>
        <v>43839</v>
      </c>
      <c r="AA15" s="223"/>
      <c r="AB15" s="223"/>
      <c r="AC15" s="223"/>
      <c r="AD15" s="138"/>
      <c r="AE15" s="136"/>
      <c r="AF15" s="136"/>
      <c r="AG15" s="136"/>
      <c r="AH15" s="136"/>
      <c r="AI15" s="46"/>
      <c r="AJ15" s="155"/>
      <c r="AK15" s="136"/>
      <c r="AL15" s="136"/>
      <c r="AM15" s="136"/>
      <c r="AN15" s="136"/>
      <c r="AO15" s="47"/>
      <c r="AP15" s="155"/>
      <c r="AQ15" s="136"/>
      <c r="AR15" s="136"/>
      <c r="AS15" s="136"/>
      <c r="AT15" s="136"/>
      <c r="AU15" s="140"/>
    </row>
    <row r="16" spans="1:49" x14ac:dyDescent="0.55000000000000004">
      <c r="A16" s="180">
        <v>43840</v>
      </c>
      <c r="B16" s="138"/>
      <c r="C16" s="136"/>
      <c r="D16" s="136"/>
      <c r="E16" s="136"/>
      <c r="F16" s="136"/>
      <c r="G16" s="136"/>
      <c r="H16" s="136"/>
      <c r="I16" s="136"/>
      <c r="J16" s="136"/>
      <c r="K16" s="140"/>
      <c r="L16" s="138"/>
      <c r="M16" s="136"/>
      <c r="N16" s="137"/>
      <c r="O16" s="136"/>
      <c r="P16" s="136"/>
      <c r="Q16" s="136"/>
      <c r="R16" s="136"/>
      <c r="S16" s="136"/>
      <c r="T16" s="136"/>
      <c r="U16" s="136"/>
      <c r="V16" s="136"/>
      <c r="W16" s="46"/>
      <c r="X16" s="140"/>
      <c r="Z16" s="179">
        <f t="shared" si="0"/>
        <v>43840</v>
      </c>
      <c r="AA16" s="223"/>
      <c r="AB16" s="223"/>
      <c r="AC16" s="223"/>
      <c r="AD16" s="138"/>
      <c r="AE16" s="136"/>
      <c r="AF16" s="136"/>
      <c r="AG16" s="136"/>
      <c r="AH16" s="136"/>
      <c r="AI16" s="46"/>
      <c r="AJ16" s="155"/>
      <c r="AK16" s="136"/>
      <c r="AL16" s="136"/>
      <c r="AM16" s="136"/>
      <c r="AN16" s="136"/>
      <c r="AO16" s="47"/>
      <c r="AP16" s="155"/>
      <c r="AQ16" s="136"/>
      <c r="AR16" s="136"/>
      <c r="AS16" s="136"/>
      <c r="AT16" s="136"/>
      <c r="AU16" s="140"/>
    </row>
    <row r="17" spans="1:70" x14ac:dyDescent="0.55000000000000004">
      <c r="A17" s="179">
        <v>43841</v>
      </c>
      <c r="B17" s="138"/>
      <c r="C17" s="136"/>
      <c r="D17" s="136"/>
      <c r="E17" s="136"/>
      <c r="F17" s="136"/>
      <c r="G17" s="136"/>
      <c r="H17" s="136"/>
      <c r="I17" s="136"/>
      <c r="J17" s="136"/>
      <c r="K17" s="140"/>
      <c r="L17" s="138"/>
      <c r="M17" s="136"/>
      <c r="N17" s="137"/>
      <c r="O17" s="136"/>
      <c r="P17" s="136"/>
      <c r="Q17" s="136"/>
      <c r="R17" s="136"/>
      <c r="S17" s="136"/>
      <c r="T17" s="136"/>
      <c r="U17" s="136"/>
      <c r="V17" s="136"/>
      <c r="W17" s="46"/>
      <c r="X17" s="140"/>
      <c r="Z17" s="179">
        <f t="shared" si="0"/>
        <v>43841</v>
      </c>
      <c r="AA17" s="223"/>
      <c r="AB17" s="223"/>
      <c r="AC17" s="223"/>
      <c r="AD17" s="138"/>
      <c r="AE17" s="136"/>
      <c r="AF17" s="136"/>
      <c r="AG17" s="136"/>
      <c r="AH17" s="136"/>
      <c r="AI17" s="46"/>
      <c r="AJ17" s="155"/>
      <c r="AK17" s="136"/>
      <c r="AL17" s="136"/>
      <c r="AM17" s="136"/>
      <c r="AN17" s="136"/>
      <c r="AO17" s="47"/>
      <c r="AP17" s="155"/>
      <c r="AQ17" s="136"/>
      <c r="AR17" s="136"/>
      <c r="AS17" s="136"/>
      <c r="AT17" s="136"/>
      <c r="AU17" s="140"/>
    </row>
    <row r="18" spans="1:70" x14ac:dyDescent="0.55000000000000004">
      <c r="A18" s="180">
        <v>43842</v>
      </c>
      <c r="B18" s="138"/>
      <c r="C18" s="136"/>
      <c r="D18" s="136"/>
      <c r="E18" s="136"/>
      <c r="F18" s="136"/>
      <c r="G18" s="136"/>
      <c r="H18" s="136"/>
      <c r="I18" s="136"/>
      <c r="J18" s="136"/>
      <c r="K18" s="140"/>
      <c r="L18" s="138"/>
      <c r="M18" s="136"/>
      <c r="N18" s="137"/>
      <c r="O18" s="136"/>
      <c r="P18" s="136"/>
      <c r="Q18" s="136"/>
      <c r="R18" s="136"/>
      <c r="S18" s="136"/>
      <c r="T18" s="136"/>
      <c r="U18" s="136"/>
      <c r="V18" s="136"/>
      <c r="W18" s="46"/>
      <c r="X18" s="140"/>
      <c r="Z18" s="179">
        <f t="shared" si="0"/>
        <v>43842</v>
      </c>
      <c r="AA18" s="223"/>
      <c r="AB18" s="223"/>
      <c r="AC18" s="223"/>
      <c r="AD18" s="138"/>
      <c r="AE18" s="136"/>
      <c r="AF18" s="136"/>
      <c r="AG18" s="136"/>
      <c r="AH18" s="136"/>
      <c r="AI18" s="46"/>
      <c r="AJ18" s="155"/>
      <c r="AK18" s="136"/>
      <c r="AL18" s="136"/>
      <c r="AM18" s="136"/>
      <c r="AN18" s="136"/>
      <c r="AO18" s="47"/>
      <c r="AP18" s="155"/>
      <c r="AQ18" s="136"/>
      <c r="AR18" s="136"/>
      <c r="AS18" s="136"/>
      <c r="AT18" s="136"/>
      <c r="AU18" s="140"/>
    </row>
    <row r="19" spans="1:70" x14ac:dyDescent="0.55000000000000004">
      <c r="A19" s="179">
        <v>43843</v>
      </c>
      <c r="B19" s="138"/>
      <c r="C19" s="136"/>
      <c r="D19" s="136"/>
      <c r="E19" s="136"/>
      <c r="F19" s="136"/>
      <c r="G19" s="136"/>
      <c r="H19" s="136"/>
      <c r="I19" s="136"/>
      <c r="J19" s="136"/>
      <c r="K19" s="140"/>
      <c r="L19" s="138"/>
      <c r="M19" s="136"/>
      <c r="N19" s="137"/>
      <c r="O19" s="136"/>
      <c r="P19" s="136"/>
      <c r="Q19" s="136"/>
      <c r="R19" s="136"/>
      <c r="S19" s="136"/>
      <c r="T19" s="136"/>
      <c r="U19" s="136"/>
      <c r="V19" s="136"/>
      <c r="W19" s="46"/>
      <c r="X19" s="140"/>
      <c r="Z19" s="179">
        <f t="shared" si="0"/>
        <v>43843</v>
      </c>
      <c r="AA19" s="223"/>
      <c r="AB19" s="223"/>
      <c r="AC19" s="223"/>
      <c r="AD19" s="138"/>
      <c r="AE19" s="136"/>
      <c r="AF19" s="136"/>
      <c r="AG19" s="136"/>
      <c r="AH19" s="136"/>
      <c r="AI19" s="46"/>
      <c r="AJ19" s="155"/>
      <c r="AK19" s="136"/>
      <c r="AL19" s="136"/>
      <c r="AM19" s="136"/>
      <c r="AN19" s="136"/>
      <c r="AO19" s="47"/>
      <c r="AP19" s="155"/>
      <c r="AQ19" s="136"/>
      <c r="AR19" s="136"/>
      <c r="AS19" s="136"/>
      <c r="AT19" s="136"/>
      <c r="AU19" s="140"/>
    </row>
    <row r="20" spans="1:70" x14ac:dyDescent="0.55000000000000004">
      <c r="A20" s="180">
        <v>43844</v>
      </c>
      <c r="B20" s="138"/>
      <c r="C20" s="136"/>
      <c r="D20" s="136"/>
      <c r="E20" s="136"/>
      <c r="F20" s="136"/>
      <c r="G20" s="136"/>
      <c r="H20" s="136"/>
      <c r="I20" s="136"/>
      <c r="J20" s="136"/>
      <c r="K20" s="140"/>
      <c r="L20" s="138"/>
      <c r="M20" s="136"/>
      <c r="N20" s="137"/>
      <c r="O20" s="136"/>
      <c r="P20" s="136"/>
      <c r="Q20" s="136"/>
      <c r="R20" s="136"/>
      <c r="S20" s="136"/>
      <c r="T20" s="136"/>
      <c r="U20" s="136"/>
      <c r="V20" s="136"/>
      <c r="W20" s="46"/>
      <c r="X20" s="140"/>
      <c r="Z20" s="179">
        <f t="shared" si="0"/>
        <v>43844</v>
      </c>
      <c r="AA20" s="223"/>
      <c r="AB20" s="223"/>
      <c r="AC20" s="223"/>
      <c r="AD20" s="138"/>
      <c r="AE20" s="136"/>
      <c r="AF20" s="136"/>
      <c r="AG20" s="136"/>
      <c r="AH20" s="136"/>
      <c r="AI20" s="46"/>
      <c r="AJ20" s="155"/>
      <c r="AK20" s="136"/>
      <c r="AL20" s="136"/>
      <c r="AM20" s="136"/>
      <c r="AN20" s="136"/>
      <c r="AO20" s="47"/>
      <c r="AP20" s="155"/>
      <c r="AQ20" s="136"/>
      <c r="AR20" s="136"/>
      <c r="AS20" s="136"/>
      <c r="AT20" s="136"/>
      <c r="AU20" s="140"/>
    </row>
    <row r="21" spans="1:70" x14ac:dyDescent="0.55000000000000004">
      <c r="A21" s="179">
        <v>43845</v>
      </c>
      <c r="B21" s="138"/>
      <c r="C21" s="136"/>
      <c r="D21" s="136"/>
      <c r="E21" s="136"/>
      <c r="F21" s="136"/>
      <c r="G21" s="136"/>
      <c r="H21" s="136"/>
      <c r="I21" s="136"/>
      <c r="J21" s="136"/>
      <c r="K21" s="140"/>
      <c r="L21" s="138"/>
      <c r="M21" s="136"/>
      <c r="N21" s="137"/>
      <c r="O21" s="136"/>
      <c r="P21" s="136"/>
      <c r="Q21" s="136"/>
      <c r="R21" s="136"/>
      <c r="S21" s="136"/>
      <c r="T21" s="136"/>
      <c r="U21" s="136"/>
      <c r="V21" s="136"/>
      <c r="W21" s="46"/>
      <c r="X21" s="140"/>
      <c r="Z21" s="179">
        <f t="shared" si="0"/>
        <v>43845</v>
      </c>
      <c r="AA21" s="223"/>
      <c r="AB21" s="223"/>
      <c r="AC21" s="223"/>
      <c r="AD21" s="138"/>
      <c r="AE21" s="136"/>
      <c r="AF21" s="136"/>
      <c r="AG21" s="136"/>
      <c r="AH21" s="136"/>
      <c r="AI21" s="46"/>
      <c r="AJ21" s="155"/>
      <c r="AK21" s="136"/>
      <c r="AL21" s="136"/>
      <c r="AM21" s="136"/>
      <c r="AN21" s="136"/>
      <c r="AO21" s="47"/>
      <c r="AP21" s="155"/>
      <c r="AQ21" s="136"/>
      <c r="AR21" s="136"/>
      <c r="AS21" s="136"/>
      <c r="AT21" s="136"/>
      <c r="AU21" s="140"/>
    </row>
    <row r="22" spans="1:70" x14ac:dyDescent="0.55000000000000004">
      <c r="A22" s="180">
        <v>43846</v>
      </c>
      <c r="B22" s="138"/>
      <c r="C22" s="136"/>
      <c r="D22" s="136"/>
      <c r="E22" s="136"/>
      <c r="F22" s="136"/>
      <c r="G22" s="136"/>
      <c r="H22" s="136"/>
      <c r="I22" s="136"/>
      <c r="J22" s="136"/>
      <c r="K22" s="140"/>
      <c r="L22" s="138"/>
      <c r="M22" s="136"/>
      <c r="N22" s="137"/>
      <c r="O22" s="136"/>
      <c r="P22" s="136"/>
      <c r="Q22" s="136"/>
      <c r="R22" s="136"/>
      <c r="S22" s="136"/>
      <c r="T22" s="136"/>
      <c r="U22" s="136"/>
      <c r="V22" s="136"/>
      <c r="W22" s="46"/>
      <c r="X22" s="140"/>
      <c r="Z22" s="179">
        <f t="shared" si="0"/>
        <v>43846</v>
      </c>
      <c r="AA22" s="223"/>
      <c r="AB22" s="223"/>
      <c r="AC22" s="223"/>
      <c r="AD22" s="138"/>
      <c r="AE22" s="136"/>
      <c r="AF22" s="136"/>
      <c r="AG22" s="136"/>
      <c r="AH22" s="136"/>
      <c r="AI22" s="46"/>
      <c r="AJ22" s="155"/>
      <c r="AK22" s="136"/>
      <c r="AL22" s="136"/>
      <c r="AM22" s="136"/>
      <c r="AN22" s="136"/>
      <c r="AO22" s="47"/>
      <c r="AP22" s="155"/>
      <c r="AQ22" s="136"/>
      <c r="AR22" s="136"/>
      <c r="AS22" s="136"/>
      <c r="AT22" s="136"/>
      <c r="AU22" s="140"/>
    </row>
    <row r="23" spans="1:70" x14ac:dyDescent="0.55000000000000004">
      <c r="A23" s="179">
        <v>43847</v>
      </c>
      <c r="B23" s="138"/>
      <c r="C23" s="136"/>
      <c r="D23" s="136"/>
      <c r="E23" s="136"/>
      <c r="F23" s="136"/>
      <c r="G23" s="136"/>
      <c r="H23" s="136"/>
      <c r="I23" s="136"/>
      <c r="J23" s="136"/>
      <c r="K23" s="140"/>
      <c r="L23" s="138"/>
      <c r="M23" s="136"/>
      <c r="N23" s="137"/>
      <c r="O23" s="136"/>
      <c r="P23" s="136"/>
      <c r="Q23" s="136"/>
      <c r="R23" s="136"/>
      <c r="S23" s="136"/>
      <c r="T23" s="136"/>
      <c r="U23" s="136"/>
      <c r="V23" s="136"/>
      <c r="W23" s="46"/>
      <c r="X23" s="140"/>
      <c r="Z23" s="179">
        <f t="shared" si="0"/>
        <v>43847</v>
      </c>
      <c r="AA23" s="223"/>
      <c r="AB23" s="223"/>
      <c r="AC23" s="223"/>
      <c r="AD23" s="138"/>
      <c r="AE23" s="136"/>
      <c r="AF23" s="136"/>
      <c r="AG23" s="136"/>
      <c r="AH23" s="136"/>
      <c r="AI23" s="46"/>
      <c r="AJ23" s="155"/>
      <c r="AK23" s="136"/>
      <c r="AL23" s="136"/>
      <c r="AM23" s="136"/>
      <c r="AN23" s="136"/>
      <c r="AO23" s="47"/>
      <c r="AP23" s="155"/>
      <c r="AQ23" s="136"/>
      <c r="AR23" s="136"/>
      <c r="AS23" s="136"/>
      <c r="AT23" s="136"/>
      <c r="AU23" s="140"/>
    </row>
    <row r="24" spans="1:70" x14ac:dyDescent="0.55000000000000004">
      <c r="A24" s="180">
        <v>43848</v>
      </c>
      <c r="B24" s="138"/>
      <c r="C24" s="136"/>
      <c r="D24" s="136"/>
      <c r="E24" s="136"/>
      <c r="F24" s="136"/>
      <c r="G24" s="136"/>
      <c r="H24" s="136"/>
      <c r="I24" s="136"/>
      <c r="J24" s="136"/>
      <c r="K24" s="140"/>
      <c r="L24" s="138"/>
      <c r="M24" s="136"/>
      <c r="N24" s="137"/>
      <c r="O24" s="136"/>
      <c r="P24" s="136"/>
      <c r="Q24" s="136"/>
      <c r="R24" s="136"/>
      <c r="S24" s="136"/>
      <c r="T24" s="136"/>
      <c r="U24" s="136"/>
      <c r="V24" s="136"/>
      <c r="W24" s="46"/>
      <c r="X24" s="140"/>
      <c r="Z24" s="179">
        <f t="shared" si="0"/>
        <v>43848</v>
      </c>
      <c r="AA24" s="223"/>
      <c r="AB24" s="223"/>
      <c r="AC24" s="223"/>
      <c r="AD24" s="138"/>
      <c r="AE24" s="136"/>
      <c r="AF24" s="136"/>
      <c r="AG24" s="136"/>
      <c r="AH24" s="136"/>
      <c r="AI24" s="46"/>
      <c r="AJ24" s="155"/>
      <c r="AK24" s="136"/>
      <c r="AL24" s="136"/>
      <c r="AM24" s="136"/>
      <c r="AN24" s="136"/>
      <c r="AO24" s="47"/>
      <c r="AP24" s="155"/>
      <c r="AQ24" s="136"/>
      <c r="AR24" s="136"/>
      <c r="AS24" s="136"/>
      <c r="AT24" s="136"/>
      <c r="AU24" s="140"/>
    </row>
    <row r="25" spans="1:70" x14ac:dyDescent="0.55000000000000004">
      <c r="A25" s="179">
        <v>43849</v>
      </c>
      <c r="B25" s="138"/>
      <c r="C25" s="136"/>
      <c r="D25" s="136"/>
      <c r="E25" s="136"/>
      <c r="F25" s="136"/>
      <c r="G25" s="136"/>
      <c r="H25" s="136"/>
      <c r="I25" s="136"/>
      <c r="J25" s="136"/>
      <c r="K25" s="140"/>
      <c r="L25" s="174"/>
      <c r="M25" s="163"/>
      <c r="N25" s="175"/>
      <c r="O25" s="163"/>
      <c r="P25" s="163"/>
      <c r="Q25" s="163"/>
      <c r="R25" s="163"/>
      <c r="S25" s="163"/>
      <c r="T25" s="163"/>
      <c r="U25" s="163"/>
      <c r="V25" s="163"/>
      <c r="W25" s="164"/>
      <c r="X25" s="176"/>
      <c r="Z25" s="179">
        <f t="shared" si="0"/>
        <v>43849</v>
      </c>
      <c r="AA25" s="223"/>
      <c r="AB25" s="223"/>
      <c r="AC25" s="223"/>
      <c r="AD25" s="138"/>
      <c r="AE25" s="136"/>
      <c r="AF25" s="136"/>
      <c r="AG25" s="136"/>
      <c r="AH25" s="136"/>
      <c r="AI25" s="46"/>
      <c r="AJ25" s="155"/>
      <c r="AK25" s="136"/>
      <c r="AL25" s="136"/>
      <c r="AM25" s="136"/>
      <c r="AN25" s="136"/>
      <c r="AO25" s="47"/>
      <c r="AP25" s="155"/>
      <c r="AQ25" s="136"/>
      <c r="AR25" s="136"/>
      <c r="AS25" s="136"/>
      <c r="AT25" s="136"/>
      <c r="AU25" s="140"/>
    </row>
    <row r="26" spans="1:70" x14ac:dyDescent="0.55000000000000004">
      <c r="A26" s="180">
        <v>43850</v>
      </c>
      <c r="B26" s="138"/>
      <c r="C26" s="136"/>
      <c r="D26" s="136"/>
      <c r="E26" s="136"/>
      <c r="F26" s="136"/>
      <c r="G26" s="136"/>
      <c r="H26" s="136"/>
      <c r="I26" s="136"/>
      <c r="J26" s="136"/>
      <c r="K26" s="140"/>
      <c r="L26" s="174"/>
      <c r="M26" s="163"/>
      <c r="N26" s="177"/>
      <c r="O26" s="163"/>
      <c r="P26" s="163"/>
      <c r="Q26" s="163"/>
      <c r="R26" s="163"/>
      <c r="S26" s="163"/>
      <c r="T26" s="163"/>
      <c r="U26" s="163"/>
      <c r="V26" s="163"/>
      <c r="W26" s="164"/>
      <c r="X26" s="176"/>
      <c r="Z26" s="179">
        <f t="shared" si="0"/>
        <v>43850</v>
      </c>
      <c r="AA26" s="223"/>
      <c r="AB26" s="223"/>
      <c r="AC26" s="223"/>
      <c r="AD26" s="138"/>
      <c r="AE26" s="136"/>
      <c r="AF26" s="136"/>
      <c r="AG26" s="136"/>
      <c r="AH26" s="136"/>
      <c r="AI26" s="46"/>
      <c r="AJ26" s="155"/>
      <c r="AK26" s="136"/>
      <c r="AL26" s="136"/>
      <c r="AM26" s="136"/>
      <c r="AN26" s="136"/>
      <c r="AO26" s="47"/>
      <c r="AP26" s="155"/>
      <c r="AQ26" s="136"/>
      <c r="AR26" s="136"/>
      <c r="AS26" s="136"/>
      <c r="AT26" s="136"/>
      <c r="AU26" s="140"/>
    </row>
    <row r="27" spans="1:70" x14ac:dyDescent="0.55000000000000004">
      <c r="A27" s="181">
        <v>43851</v>
      </c>
      <c r="B27" s="138"/>
      <c r="C27" s="136"/>
      <c r="D27" s="136"/>
      <c r="E27" s="136"/>
      <c r="F27" s="136"/>
      <c r="G27" s="136"/>
      <c r="H27" s="136"/>
      <c r="I27" s="136"/>
      <c r="J27" s="136"/>
      <c r="K27" s="140"/>
      <c r="L27" s="174"/>
      <c r="M27" s="163"/>
      <c r="N27" s="163"/>
      <c r="O27" s="163"/>
      <c r="P27" s="163"/>
      <c r="Q27" s="163"/>
      <c r="R27" s="163"/>
      <c r="S27" s="163"/>
      <c r="T27" s="163"/>
      <c r="U27" s="163"/>
      <c r="V27" s="163"/>
      <c r="W27" s="164"/>
      <c r="X27" s="176"/>
      <c r="Z27" s="179">
        <f t="shared" si="0"/>
        <v>43851</v>
      </c>
      <c r="AA27" s="223"/>
      <c r="AB27" s="223"/>
      <c r="AC27" s="223"/>
      <c r="AD27" s="138"/>
      <c r="AE27" s="136"/>
      <c r="AF27" s="136"/>
      <c r="AG27" s="136"/>
      <c r="AH27" s="136"/>
      <c r="AI27" s="46"/>
      <c r="AJ27" s="155"/>
      <c r="AK27" s="136"/>
      <c r="AL27" s="136"/>
      <c r="AM27" s="136"/>
      <c r="AN27" s="136"/>
      <c r="AO27" s="47"/>
      <c r="AP27" s="155"/>
      <c r="AQ27" s="136"/>
      <c r="AR27" s="136"/>
      <c r="AS27" s="136"/>
      <c r="AT27" s="136"/>
      <c r="AU27" s="140"/>
      <c r="BH27" t="s">
        <v>173</v>
      </c>
      <c r="BL27" t="s">
        <v>171</v>
      </c>
      <c r="BP27" t="s">
        <v>172</v>
      </c>
    </row>
    <row r="28" spans="1:70" x14ac:dyDescent="0.55000000000000004">
      <c r="A28" s="181">
        <v>43852</v>
      </c>
      <c r="B28" s="138"/>
      <c r="C28" s="136"/>
      <c r="D28" s="136"/>
      <c r="E28" s="136"/>
      <c r="F28" s="136"/>
      <c r="G28" s="136"/>
      <c r="H28" s="136"/>
      <c r="I28" s="136"/>
      <c r="J28" s="136"/>
      <c r="K28" s="140"/>
      <c r="L28" s="174"/>
      <c r="M28" s="163"/>
      <c r="N28" s="163"/>
      <c r="O28" s="163"/>
      <c r="P28" s="163"/>
      <c r="Q28" s="163"/>
      <c r="R28" s="163"/>
      <c r="S28" s="163"/>
      <c r="T28" s="163"/>
      <c r="U28" s="163"/>
      <c r="V28" s="163"/>
      <c r="W28" s="164"/>
      <c r="X28" s="176"/>
      <c r="Z28" s="179">
        <f t="shared" si="0"/>
        <v>43852</v>
      </c>
      <c r="AA28" s="223"/>
      <c r="AB28" s="223"/>
      <c r="AC28" s="223"/>
      <c r="AD28" s="138"/>
      <c r="AE28" s="136"/>
      <c r="AF28" s="136"/>
      <c r="AG28" s="136"/>
      <c r="AH28" s="136"/>
      <c r="AI28" s="46"/>
      <c r="AJ28" s="155"/>
      <c r="AK28" s="136"/>
      <c r="AL28" s="136"/>
      <c r="AM28" s="136"/>
      <c r="AN28" s="136"/>
      <c r="AO28" s="47"/>
      <c r="AP28" s="155"/>
      <c r="AQ28" s="136"/>
      <c r="AR28" s="136"/>
      <c r="AS28" s="136"/>
      <c r="AT28" s="136"/>
      <c r="AU28" s="140"/>
      <c r="BG28" s="181"/>
      <c r="BH28" t="s">
        <v>168</v>
      </c>
      <c r="BI28" t="s">
        <v>169</v>
      </c>
      <c r="BJ28" t="s">
        <v>170</v>
      </c>
      <c r="BL28" t="s">
        <v>168</v>
      </c>
      <c r="BM28" t="s">
        <v>169</v>
      </c>
      <c r="BN28" t="s">
        <v>170</v>
      </c>
      <c r="BP28" t="s">
        <v>168</v>
      </c>
      <c r="BQ28" t="s">
        <v>169</v>
      </c>
      <c r="BR28" t="s">
        <v>170</v>
      </c>
    </row>
    <row r="29" spans="1:70" x14ac:dyDescent="0.55000000000000004">
      <c r="A29" s="181">
        <v>43853</v>
      </c>
      <c r="B29" s="138"/>
      <c r="C29" s="136"/>
      <c r="D29" s="136"/>
      <c r="E29" s="136"/>
      <c r="F29" s="136"/>
      <c r="G29" s="136"/>
      <c r="H29" s="136"/>
      <c r="I29" s="136"/>
      <c r="J29" s="136"/>
      <c r="K29" s="140"/>
      <c r="L29" s="174"/>
      <c r="M29" s="163"/>
      <c r="N29" s="163"/>
      <c r="O29" s="163"/>
      <c r="P29" s="163"/>
      <c r="Q29" s="163"/>
      <c r="R29" s="163"/>
      <c r="S29" s="163"/>
      <c r="T29" s="163"/>
      <c r="U29" s="163"/>
      <c r="V29" s="163"/>
      <c r="W29" s="164"/>
      <c r="X29" s="176"/>
      <c r="Z29" s="179">
        <f t="shared" si="0"/>
        <v>43853</v>
      </c>
      <c r="AA29" s="232">
        <f>+AE29+AK29+AQ29</f>
        <v>2</v>
      </c>
      <c r="AB29" s="232">
        <f>+AG29+AM29+AS29</f>
        <v>0</v>
      </c>
      <c r="AC29" s="233">
        <f>+AI29+AO29+AU29</f>
        <v>0</v>
      </c>
      <c r="AD29" s="160">
        <f t="shared" ref="AD29:AD42" si="1">+AE29-AE28</f>
        <v>1</v>
      </c>
      <c r="AE29" s="148">
        <v>1</v>
      </c>
      <c r="AF29" s="136"/>
      <c r="AG29" s="148"/>
      <c r="AH29" s="136"/>
      <c r="AI29" s="46"/>
      <c r="AJ29" s="159">
        <f t="shared" ref="AJ29:AJ69" si="2">+AK29-AK28</f>
        <v>0</v>
      </c>
      <c r="AK29" s="148">
        <v>0</v>
      </c>
      <c r="AL29" s="136"/>
      <c r="AM29" s="136"/>
      <c r="AN29" s="136"/>
      <c r="AO29" s="47"/>
      <c r="AP29" s="159">
        <f t="shared" ref="AP29:AP62" si="3">+AQ29-AQ28</f>
        <v>1</v>
      </c>
      <c r="AQ29" s="148">
        <v>1</v>
      </c>
      <c r="AR29" s="136"/>
      <c r="AS29" s="136"/>
      <c r="AT29" s="136"/>
      <c r="AU29" s="140"/>
      <c r="BG29" s="181">
        <f>+A29</f>
        <v>43853</v>
      </c>
      <c r="BH29">
        <f>+AE29</f>
        <v>1</v>
      </c>
      <c r="BI29">
        <f>+AG29</f>
        <v>0</v>
      </c>
      <c r="BJ29">
        <f>+AI29</f>
        <v>0</v>
      </c>
      <c r="BK29" s="181">
        <f>+A29</f>
        <v>43853</v>
      </c>
      <c r="BL29">
        <f>+AK29</f>
        <v>0</v>
      </c>
      <c r="BM29">
        <f>+AM29</f>
        <v>0</v>
      </c>
      <c r="BN29">
        <f>+AO29</f>
        <v>0</v>
      </c>
      <c r="BO29" s="181">
        <f>+A29</f>
        <v>43853</v>
      </c>
      <c r="BP29">
        <f>+AQ29</f>
        <v>1</v>
      </c>
      <c r="BQ29">
        <f t="shared" ref="BQ29:BQ92" si="4">+AS29</f>
        <v>0</v>
      </c>
      <c r="BR29">
        <f t="shared" ref="BR29:BR92" si="5">+AU29</f>
        <v>0</v>
      </c>
    </row>
    <row r="30" spans="1:70" x14ac:dyDescent="0.55000000000000004">
      <c r="A30" s="181">
        <v>43854</v>
      </c>
      <c r="B30" s="138"/>
      <c r="C30" s="136"/>
      <c r="D30" s="136"/>
      <c r="E30" s="136"/>
      <c r="F30" s="136"/>
      <c r="G30" s="136"/>
      <c r="H30" s="136"/>
      <c r="I30" s="136"/>
      <c r="J30" s="136"/>
      <c r="K30" s="140"/>
      <c r="L30" s="174"/>
      <c r="M30" s="163"/>
      <c r="N30" s="163"/>
      <c r="O30" s="163"/>
      <c r="P30" s="163"/>
      <c r="Q30" s="163"/>
      <c r="R30" s="163"/>
      <c r="S30" s="163"/>
      <c r="T30" s="163"/>
      <c r="U30" s="163"/>
      <c r="V30" s="163"/>
      <c r="W30" s="164"/>
      <c r="X30" s="176"/>
      <c r="Z30" s="179">
        <f t="shared" si="0"/>
        <v>43854</v>
      </c>
      <c r="AA30" s="232">
        <f t="shared" ref="AA30:AA38" si="6">+AE30+AK30+AQ30</f>
        <v>10</v>
      </c>
      <c r="AB30" s="232">
        <f t="shared" ref="AB30:AB38" si="7">+AG30+AM30+AS30</f>
        <v>0</v>
      </c>
      <c r="AC30" s="233">
        <f t="shared" ref="AC30:AC38" si="8">+AI30+AO30+AU30</f>
        <v>0</v>
      </c>
      <c r="AD30" s="160">
        <f t="shared" si="1"/>
        <v>4</v>
      </c>
      <c r="AE30" s="148">
        <v>5</v>
      </c>
      <c r="AF30" s="136"/>
      <c r="AG30" s="148"/>
      <c r="AH30" s="136"/>
      <c r="AI30" s="46"/>
      <c r="AJ30" s="159">
        <f t="shared" si="2"/>
        <v>2</v>
      </c>
      <c r="AK30" s="148">
        <v>2</v>
      </c>
      <c r="AL30" s="136"/>
      <c r="AM30" s="136"/>
      <c r="AN30" s="136"/>
      <c r="AO30" s="47"/>
      <c r="AP30" s="159">
        <f t="shared" si="3"/>
        <v>2</v>
      </c>
      <c r="AQ30" s="148">
        <v>3</v>
      </c>
      <c r="AR30" s="136"/>
      <c r="AS30" s="136"/>
      <c r="AT30" s="136"/>
      <c r="AU30" s="140"/>
      <c r="BG30" s="181">
        <f t="shared" ref="BG30:BG93" si="9">+A30</f>
        <v>43854</v>
      </c>
      <c r="BH30">
        <f t="shared" ref="BH30:BH93" si="10">+AE30</f>
        <v>5</v>
      </c>
      <c r="BI30">
        <f t="shared" ref="BI30:BI93" si="11">+AG30</f>
        <v>0</v>
      </c>
      <c r="BJ30">
        <f t="shared" ref="BJ30:BJ93" si="12">+AI30</f>
        <v>0</v>
      </c>
      <c r="BK30" s="181">
        <f t="shared" ref="BK30:BK93" si="13">+A30</f>
        <v>43854</v>
      </c>
      <c r="BL30">
        <f t="shared" ref="BL30:BL93" si="14">+AK30</f>
        <v>2</v>
      </c>
      <c r="BM30">
        <f t="shared" ref="BM30:BM93" si="15">+AM30</f>
        <v>0</v>
      </c>
      <c r="BN30">
        <f t="shared" ref="BN30:BN93" si="16">+AO30</f>
        <v>0</v>
      </c>
      <c r="BO30" s="181">
        <f t="shared" ref="BO30:BO93" si="17">+A30</f>
        <v>43854</v>
      </c>
      <c r="BP30">
        <f t="shared" ref="BP30:BP93" si="18">+AQ30</f>
        <v>3</v>
      </c>
      <c r="BQ30">
        <f t="shared" si="4"/>
        <v>0</v>
      </c>
      <c r="BR30">
        <f t="shared" si="5"/>
        <v>0</v>
      </c>
    </row>
    <row r="31" spans="1:70" x14ac:dyDescent="0.55000000000000004">
      <c r="A31" s="181">
        <v>43855</v>
      </c>
      <c r="B31" s="138"/>
      <c r="C31" s="136"/>
      <c r="D31" s="136"/>
      <c r="E31" s="136"/>
      <c r="F31" s="136"/>
      <c r="G31" s="136"/>
      <c r="H31" s="136"/>
      <c r="I31" s="136"/>
      <c r="J31" s="136"/>
      <c r="K31" s="140"/>
      <c r="L31" s="174"/>
      <c r="M31" s="163"/>
      <c r="N31" s="163"/>
      <c r="O31" s="163"/>
      <c r="P31" s="163"/>
      <c r="Q31" s="163"/>
      <c r="R31" s="163"/>
      <c r="S31" s="163"/>
      <c r="T31" s="163"/>
      <c r="U31" s="163"/>
      <c r="V31" s="163"/>
      <c r="W31" s="164"/>
      <c r="X31" s="176"/>
      <c r="Z31" s="179">
        <f t="shared" si="0"/>
        <v>43855</v>
      </c>
      <c r="AA31" s="232">
        <f t="shared" si="6"/>
        <v>10</v>
      </c>
      <c r="AB31" s="232">
        <f t="shared" si="7"/>
        <v>0</v>
      </c>
      <c r="AC31" s="233">
        <f t="shared" si="8"/>
        <v>0</v>
      </c>
      <c r="AD31" s="160">
        <f t="shared" si="1"/>
        <v>0</v>
      </c>
      <c r="AE31" s="148">
        <v>5</v>
      </c>
      <c r="AF31" s="136"/>
      <c r="AG31" s="148"/>
      <c r="AH31" s="136"/>
      <c r="AI31" s="46"/>
      <c r="AJ31" s="159">
        <f t="shared" si="2"/>
        <v>0</v>
      </c>
      <c r="AK31" s="148">
        <v>2</v>
      </c>
      <c r="AL31" s="136"/>
      <c r="AM31" s="136"/>
      <c r="AN31" s="136"/>
      <c r="AO31" s="47"/>
      <c r="AP31" s="159">
        <f t="shared" si="3"/>
        <v>0</v>
      </c>
      <c r="AQ31" s="148">
        <v>3</v>
      </c>
      <c r="AR31" s="136"/>
      <c r="AS31" s="136"/>
      <c r="AT31" s="136"/>
      <c r="AU31" s="140"/>
      <c r="BG31" s="181">
        <f t="shared" si="9"/>
        <v>43855</v>
      </c>
      <c r="BH31">
        <f t="shared" si="10"/>
        <v>5</v>
      </c>
      <c r="BI31">
        <f t="shared" si="11"/>
        <v>0</v>
      </c>
      <c r="BJ31">
        <f t="shared" si="12"/>
        <v>0</v>
      </c>
      <c r="BK31" s="181">
        <f t="shared" si="13"/>
        <v>43855</v>
      </c>
      <c r="BL31">
        <f t="shared" si="14"/>
        <v>2</v>
      </c>
      <c r="BM31">
        <f t="shared" si="15"/>
        <v>0</v>
      </c>
      <c r="BN31">
        <f t="shared" si="16"/>
        <v>0</v>
      </c>
      <c r="BO31" s="181">
        <f t="shared" si="17"/>
        <v>43855</v>
      </c>
      <c r="BP31">
        <f t="shared" si="18"/>
        <v>3</v>
      </c>
      <c r="BQ31">
        <f t="shared" si="4"/>
        <v>0</v>
      </c>
      <c r="BR31">
        <f t="shared" si="5"/>
        <v>0</v>
      </c>
    </row>
    <row r="32" spans="1:70" x14ac:dyDescent="0.55000000000000004">
      <c r="A32" s="181">
        <v>43856</v>
      </c>
      <c r="B32" s="138"/>
      <c r="C32" s="136"/>
      <c r="D32" s="136"/>
      <c r="E32" s="136"/>
      <c r="F32" s="136"/>
      <c r="G32" s="136"/>
      <c r="H32" s="136"/>
      <c r="I32" s="136"/>
      <c r="J32" s="136"/>
      <c r="K32" s="140"/>
      <c r="L32" s="174"/>
      <c r="M32" s="163"/>
      <c r="N32" s="163"/>
      <c r="O32" s="163"/>
      <c r="P32" s="163"/>
      <c r="Q32" s="163"/>
      <c r="R32" s="163"/>
      <c r="S32" s="163"/>
      <c r="T32" s="163"/>
      <c r="U32" s="163"/>
      <c r="V32" s="163"/>
      <c r="W32" s="164"/>
      <c r="X32" s="176"/>
      <c r="Z32" s="179">
        <f t="shared" si="0"/>
        <v>43856</v>
      </c>
      <c r="AA32" s="232">
        <f t="shared" si="6"/>
        <v>17</v>
      </c>
      <c r="AB32" s="232">
        <f t="shared" si="7"/>
        <v>0</v>
      </c>
      <c r="AC32" s="233">
        <f t="shared" si="8"/>
        <v>0</v>
      </c>
      <c r="AD32" s="160">
        <f t="shared" si="1"/>
        <v>3</v>
      </c>
      <c r="AE32" s="148">
        <v>8</v>
      </c>
      <c r="AF32" s="136"/>
      <c r="AG32" s="148"/>
      <c r="AH32" s="136"/>
      <c r="AI32" s="46"/>
      <c r="AJ32" s="159">
        <f t="shared" si="2"/>
        <v>3</v>
      </c>
      <c r="AK32" s="148">
        <v>5</v>
      </c>
      <c r="AL32" s="136"/>
      <c r="AM32" s="136"/>
      <c r="AN32" s="136"/>
      <c r="AO32" s="47"/>
      <c r="AP32" s="159">
        <f t="shared" si="3"/>
        <v>1</v>
      </c>
      <c r="AQ32" s="148">
        <v>4</v>
      </c>
      <c r="AR32" s="136"/>
      <c r="AS32" s="136"/>
      <c r="AT32" s="136"/>
      <c r="AU32" s="140"/>
      <c r="BG32" s="181">
        <f t="shared" si="9"/>
        <v>43856</v>
      </c>
      <c r="BH32">
        <f t="shared" si="10"/>
        <v>8</v>
      </c>
      <c r="BI32">
        <f t="shared" si="11"/>
        <v>0</v>
      </c>
      <c r="BJ32">
        <f t="shared" si="12"/>
        <v>0</v>
      </c>
      <c r="BK32" s="181">
        <f t="shared" si="13"/>
        <v>43856</v>
      </c>
      <c r="BL32">
        <f t="shared" si="14"/>
        <v>5</v>
      </c>
      <c r="BM32">
        <f t="shared" si="15"/>
        <v>0</v>
      </c>
      <c r="BN32">
        <f t="shared" si="16"/>
        <v>0</v>
      </c>
      <c r="BO32" s="181">
        <f t="shared" si="17"/>
        <v>43856</v>
      </c>
      <c r="BP32">
        <f t="shared" si="18"/>
        <v>4</v>
      </c>
      <c r="BQ32">
        <f t="shared" si="4"/>
        <v>0</v>
      </c>
      <c r="BR32">
        <f t="shared" si="5"/>
        <v>0</v>
      </c>
    </row>
    <row r="33" spans="1:70" x14ac:dyDescent="0.55000000000000004">
      <c r="A33" s="181">
        <v>43857</v>
      </c>
      <c r="B33" s="138"/>
      <c r="C33" s="136"/>
      <c r="D33" s="136"/>
      <c r="E33" s="136"/>
      <c r="F33" s="136"/>
      <c r="G33" s="136"/>
      <c r="H33" s="136"/>
      <c r="I33" s="136"/>
      <c r="J33" s="136"/>
      <c r="K33" s="140"/>
      <c r="L33" s="174"/>
      <c r="M33" s="163"/>
      <c r="N33" s="163"/>
      <c r="O33" s="163"/>
      <c r="P33" s="163"/>
      <c r="Q33" s="163"/>
      <c r="R33" s="163"/>
      <c r="S33" s="163"/>
      <c r="T33" s="163"/>
      <c r="U33" s="163"/>
      <c r="V33" s="163"/>
      <c r="W33" s="164"/>
      <c r="X33" s="176"/>
      <c r="Z33" s="179">
        <f t="shared" si="0"/>
        <v>43857</v>
      </c>
      <c r="AA33" s="232">
        <f t="shared" si="6"/>
        <v>20</v>
      </c>
      <c r="AB33" s="232">
        <f t="shared" si="7"/>
        <v>0</v>
      </c>
      <c r="AC33" s="233">
        <f t="shared" si="8"/>
        <v>0</v>
      </c>
      <c r="AD33" s="160">
        <f t="shared" si="1"/>
        <v>0</v>
      </c>
      <c r="AE33" s="148">
        <v>8</v>
      </c>
      <c r="AF33" s="136"/>
      <c r="AG33" s="148"/>
      <c r="AH33" s="136"/>
      <c r="AI33" s="46"/>
      <c r="AJ33" s="159">
        <f t="shared" si="2"/>
        <v>2</v>
      </c>
      <c r="AK33" s="148">
        <v>7</v>
      </c>
      <c r="AL33" s="136"/>
      <c r="AM33" s="136"/>
      <c r="AN33" s="136"/>
      <c r="AO33" s="47"/>
      <c r="AP33" s="159">
        <f t="shared" si="3"/>
        <v>1</v>
      </c>
      <c r="AQ33" s="148">
        <v>5</v>
      </c>
      <c r="AR33" s="136"/>
      <c r="AS33" s="136"/>
      <c r="AT33" s="136"/>
      <c r="AU33" s="140"/>
      <c r="BG33" s="181">
        <f t="shared" si="9"/>
        <v>43857</v>
      </c>
      <c r="BH33">
        <f t="shared" si="10"/>
        <v>8</v>
      </c>
      <c r="BI33">
        <f t="shared" si="11"/>
        <v>0</v>
      </c>
      <c r="BJ33">
        <f t="shared" si="12"/>
        <v>0</v>
      </c>
      <c r="BK33" s="181">
        <f t="shared" si="13"/>
        <v>43857</v>
      </c>
      <c r="BL33">
        <f t="shared" si="14"/>
        <v>7</v>
      </c>
      <c r="BM33">
        <f t="shared" si="15"/>
        <v>0</v>
      </c>
      <c r="BN33">
        <f t="shared" si="16"/>
        <v>0</v>
      </c>
      <c r="BO33" s="181">
        <f t="shared" si="17"/>
        <v>43857</v>
      </c>
      <c r="BP33">
        <f t="shared" si="18"/>
        <v>5</v>
      </c>
      <c r="BQ33">
        <f t="shared" si="4"/>
        <v>0</v>
      </c>
      <c r="BR33">
        <f t="shared" si="5"/>
        <v>0</v>
      </c>
    </row>
    <row r="34" spans="1:70" x14ac:dyDescent="0.55000000000000004">
      <c r="A34" s="181">
        <v>43858</v>
      </c>
      <c r="B34" s="138"/>
      <c r="C34" s="136"/>
      <c r="D34" s="136"/>
      <c r="E34" s="136"/>
      <c r="F34" s="136"/>
      <c r="G34" s="136"/>
      <c r="H34" s="136"/>
      <c r="I34" s="136"/>
      <c r="J34" s="136"/>
      <c r="K34" s="140"/>
      <c r="L34" s="174"/>
      <c r="M34" s="163"/>
      <c r="N34" s="163"/>
      <c r="O34" s="163"/>
      <c r="P34" s="163"/>
      <c r="Q34" s="163"/>
      <c r="R34" s="163"/>
      <c r="S34" s="163"/>
      <c r="T34" s="163"/>
      <c r="U34" s="163"/>
      <c r="V34" s="163"/>
      <c r="W34" s="164"/>
      <c r="X34" s="176"/>
      <c r="Z34" s="179">
        <f t="shared" si="0"/>
        <v>43858</v>
      </c>
      <c r="AA34" s="232">
        <f t="shared" si="6"/>
        <v>23</v>
      </c>
      <c r="AB34" s="232">
        <f t="shared" si="7"/>
        <v>0</v>
      </c>
      <c r="AC34" s="233">
        <f t="shared" si="8"/>
        <v>0</v>
      </c>
      <c r="AD34" s="160">
        <f t="shared" si="1"/>
        <v>0</v>
      </c>
      <c r="AE34" s="148">
        <v>8</v>
      </c>
      <c r="AF34" s="136"/>
      <c r="AG34" s="148"/>
      <c r="AH34" s="136"/>
      <c r="AI34" s="46"/>
      <c r="AJ34" s="159">
        <f t="shared" si="2"/>
        <v>0</v>
      </c>
      <c r="AK34" s="148">
        <v>7</v>
      </c>
      <c r="AL34" s="136"/>
      <c r="AM34" s="136"/>
      <c r="AN34" s="136"/>
      <c r="AO34" s="47"/>
      <c r="AP34" s="159">
        <f t="shared" si="3"/>
        <v>3</v>
      </c>
      <c r="AQ34" s="148">
        <v>8</v>
      </c>
      <c r="AR34" s="136"/>
      <c r="AS34" s="136"/>
      <c r="AT34" s="136"/>
      <c r="AU34" s="140"/>
      <c r="BG34" s="181">
        <f t="shared" si="9"/>
        <v>43858</v>
      </c>
      <c r="BH34">
        <f t="shared" si="10"/>
        <v>8</v>
      </c>
      <c r="BI34">
        <f t="shared" si="11"/>
        <v>0</v>
      </c>
      <c r="BJ34">
        <f t="shared" si="12"/>
        <v>0</v>
      </c>
      <c r="BK34" s="181">
        <f t="shared" si="13"/>
        <v>43858</v>
      </c>
      <c r="BL34">
        <f t="shared" si="14"/>
        <v>7</v>
      </c>
      <c r="BM34">
        <f t="shared" si="15"/>
        <v>0</v>
      </c>
      <c r="BN34">
        <f t="shared" si="16"/>
        <v>0</v>
      </c>
      <c r="BO34" s="181">
        <f t="shared" si="17"/>
        <v>43858</v>
      </c>
      <c r="BP34">
        <f t="shared" si="18"/>
        <v>8</v>
      </c>
      <c r="BQ34">
        <f t="shared" si="4"/>
        <v>0</v>
      </c>
      <c r="BR34">
        <f t="shared" si="5"/>
        <v>0</v>
      </c>
    </row>
    <row r="35" spans="1:70" x14ac:dyDescent="0.55000000000000004">
      <c r="A35" s="181">
        <v>43859</v>
      </c>
      <c r="B35" s="138"/>
      <c r="C35" s="136"/>
      <c r="D35" s="136"/>
      <c r="E35" s="136"/>
      <c r="F35" s="136"/>
      <c r="G35" s="136"/>
      <c r="H35" s="136"/>
      <c r="I35" s="136"/>
      <c r="J35" s="136"/>
      <c r="K35" s="140"/>
      <c r="L35" s="174"/>
      <c r="M35" s="163"/>
      <c r="N35" s="163"/>
      <c r="O35" s="163"/>
      <c r="P35" s="163"/>
      <c r="Q35" s="163"/>
      <c r="R35" s="163"/>
      <c r="S35" s="163"/>
      <c r="T35" s="163"/>
      <c r="U35" s="163"/>
      <c r="V35" s="163"/>
      <c r="W35" s="164"/>
      <c r="X35" s="176"/>
      <c r="Z35" s="179">
        <f t="shared" si="0"/>
        <v>43859</v>
      </c>
      <c r="AA35" s="232">
        <f t="shared" si="6"/>
        <v>25</v>
      </c>
      <c r="AB35" s="232">
        <f t="shared" si="7"/>
        <v>0</v>
      </c>
      <c r="AC35" s="233">
        <f t="shared" si="8"/>
        <v>0</v>
      </c>
      <c r="AD35" s="160">
        <f t="shared" si="1"/>
        <v>2</v>
      </c>
      <c r="AE35" s="148">
        <v>10</v>
      </c>
      <c r="AF35" s="136"/>
      <c r="AG35" s="148"/>
      <c r="AH35" s="136"/>
      <c r="AI35" s="46"/>
      <c r="AJ35" s="159">
        <f t="shared" si="2"/>
        <v>0</v>
      </c>
      <c r="AK35" s="148">
        <v>7</v>
      </c>
      <c r="AL35" s="136"/>
      <c r="AM35" s="136"/>
      <c r="AN35" s="136"/>
      <c r="AO35" s="47"/>
      <c r="AP35" s="159">
        <f t="shared" si="3"/>
        <v>0</v>
      </c>
      <c r="AQ35" s="148">
        <v>8</v>
      </c>
      <c r="AR35" s="136"/>
      <c r="AS35" s="136"/>
      <c r="AT35" s="136"/>
      <c r="AU35" s="140"/>
      <c r="BG35" s="181">
        <f t="shared" si="9"/>
        <v>43859</v>
      </c>
      <c r="BH35">
        <f t="shared" si="10"/>
        <v>10</v>
      </c>
      <c r="BI35">
        <f t="shared" si="11"/>
        <v>0</v>
      </c>
      <c r="BJ35">
        <f t="shared" si="12"/>
        <v>0</v>
      </c>
      <c r="BK35" s="181">
        <f t="shared" si="13"/>
        <v>43859</v>
      </c>
      <c r="BL35">
        <f t="shared" si="14"/>
        <v>7</v>
      </c>
      <c r="BM35">
        <f t="shared" si="15"/>
        <v>0</v>
      </c>
      <c r="BN35">
        <f t="shared" si="16"/>
        <v>0</v>
      </c>
      <c r="BO35" s="181">
        <f t="shared" si="17"/>
        <v>43859</v>
      </c>
      <c r="BP35">
        <f t="shared" si="18"/>
        <v>8</v>
      </c>
      <c r="BQ35">
        <f t="shared" si="4"/>
        <v>0</v>
      </c>
      <c r="BR35">
        <f t="shared" si="5"/>
        <v>0</v>
      </c>
    </row>
    <row r="36" spans="1:70" x14ac:dyDescent="0.55000000000000004">
      <c r="A36" s="181">
        <v>43860</v>
      </c>
      <c r="B36" s="138"/>
      <c r="C36" s="136"/>
      <c r="D36" s="136"/>
      <c r="E36" s="136"/>
      <c r="F36" s="136"/>
      <c r="G36" s="136"/>
      <c r="H36" s="136"/>
      <c r="I36" s="136"/>
      <c r="J36" s="136"/>
      <c r="K36" s="140"/>
      <c r="L36" s="174"/>
      <c r="M36" s="163"/>
      <c r="N36" s="163"/>
      <c r="O36" s="163"/>
      <c r="P36" s="163"/>
      <c r="Q36" s="163"/>
      <c r="R36" s="163"/>
      <c r="S36" s="163"/>
      <c r="T36" s="163"/>
      <c r="U36" s="163"/>
      <c r="V36" s="163"/>
      <c r="W36" s="164"/>
      <c r="X36" s="176"/>
      <c r="Z36" s="179">
        <f t="shared" si="0"/>
        <v>43860</v>
      </c>
      <c r="AA36" s="232">
        <f t="shared" si="6"/>
        <v>28</v>
      </c>
      <c r="AB36" s="232">
        <f t="shared" si="7"/>
        <v>0</v>
      </c>
      <c r="AC36" s="233">
        <f t="shared" si="8"/>
        <v>0</v>
      </c>
      <c r="AD36" s="160">
        <f t="shared" si="1"/>
        <v>2</v>
      </c>
      <c r="AE36" s="148">
        <v>12</v>
      </c>
      <c r="AF36" s="136"/>
      <c r="AG36" s="148"/>
      <c r="AH36" s="136"/>
      <c r="AI36" s="46"/>
      <c r="AJ36" s="159">
        <f t="shared" si="2"/>
        <v>0</v>
      </c>
      <c r="AK36" s="148">
        <v>7</v>
      </c>
      <c r="AL36" s="136"/>
      <c r="AM36" s="136"/>
      <c r="AN36" s="136"/>
      <c r="AO36" s="47"/>
      <c r="AP36" s="159">
        <f t="shared" si="3"/>
        <v>1</v>
      </c>
      <c r="AQ36" s="148">
        <v>9</v>
      </c>
      <c r="AR36" s="136"/>
      <c r="AS36" s="136"/>
      <c r="AT36" s="136"/>
      <c r="AU36" s="140"/>
      <c r="BG36" s="181">
        <f t="shared" si="9"/>
        <v>43860</v>
      </c>
      <c r="BH36">
        <f t="shared" si="10"/>
        <v>12</v>
      </c>
      <c r="BI36">
        <f t="shared" si="11"/>
        <v>0</v>
      </c>
      <c r="BJ36">
        <f t="shared" si="12"/>
        <v>0</v>
      </c>
      <c r="BK36" s="181">
        <f t="shared" si="13"/>
        <v>43860</v>
      </c>
      <c r="BL36">
        <f t="shared" si="14"/>
        <v>7</v>
      </c>
      <c r="BM36">
        <f t="shared" si="15"/>
        <v>0</v>
      </c>
      <c r="BN36">
        <f t="shared" si="16"/>
        <v>0</v>
      </c>
      <c r="BO36" s="181">
        <f t="shared" si="17"/>
        <v>43860</v>
      </c>
      <c r="BP36">
        <f t="shared" si="18"/>
        <v>9</v>
      </c>
      <c r="BQ36">
        <f t="shared" si="4"/>
        <v>0</v>
      </c>
      <c r="BR36">
        <f t="shared" si="5"/>
        <v>0</v>
      </c>
    </row>
    <row r="37" spans="1:70" x14ac:dyDescent="0.55000000000000004">
      <c r="A37" s="181">
        <v>43861</v>
      </c>
      <c r="B37" s="138"/>
      <c r="C37" s="136"/>
      <c r="D37" s="136"/>
      <c r="E37" s="136"/>
      <c r="F37" s="136"/>
      <c r="G37" s="136"/>
      <c r="H37" s="136"/>
      <c r="I37" s="136"/>
      <c r="J37" s="136"/>
      <c r="K37" s="140"/>
      <c r="L37" s="174"/>
      <c r="M37" s="163"/>
      <c r="N37" s="163"/>
      <c r="O37" s="163"/>
      <c r="P37" s="163"/>
      <c r="Q37" s="163"/>
      <c r="R37" s="163"/>
      <c r="S37" s="163"/>
      <c r="T37" s="163"/>
      <c r="U37" s="163"/>
      <c r="V37" s="163"/>
      <c r="W37" s="164"/>
      <c r="X37" s="176"/>
      <c r="Z37" s="179">
        <f t="shared" si="0"/>
        <v>43861</v>
      </c>
      <c r="AA37" s="232">
        <f t="shared" si="6"/>
        <v>30</v>
      </c>
      <c r="AB37" s="232">
        <f t="shared" si="7"/>
        <v>0</v>
      </c>
      <c r="AC37" s="233">
        <f t="shared" si="8"/>
        <v>0</v>
      </c>
      <c r="AD37" s="160">
        <f t="shared" si="1"/>
        <v>1</v>
      </c>
      <c r="AE37" s="148">
        <v>13</v>
      </c>
      <c r="AF37" s="136"/>
      <c r="AG37" s="148"/>
      <c r="AH37" s="136"/>
      <c r="AI37" s="46"/>
      <c r="AJ37" s="159">
        <f t="shared" si="2"/>
        <v>0</v>
      </c>
      <c r="AK37" s="148">
        <v>7</v>
      </c>
      <c r="AL37" s="136"/>
      <c r="AM37" s="136"/>
      <c r="AN37" s="136"/>
      <c r="AO37" s="47"/>
      <c r="AP37" s="159">
        <f t="shared" si="3"/>
        <v>1</v>
      </c>
      <c r="AQ37" s="148">
        <v>10</v>
      </c>
      <c r="AR37" s="136"/>
      <c r="AS37" s="136"/>
      <c r="AT37" s="136"/>
      <c r="AU37" s="140"/>
      <c r="BG37" s="181">
        <f t="shared" si="9"/>
        <v>43861</v>
      </c>
      <c r="BH37">
        <f t="shared" si="10"/>
        <v>13</v>
      </c>
      <c r="BI37">
        <f t="shared" si="11"/>
        <v>0</v>
      </c>
      <c r="BJ37">
        <f t="shared" si="12"/>
        <v>0</v>
      </c>
      <c r="BK37" s="181">
        <f t="shared" si="13"/>
        <v>43861</v>
      </c>
      <c r="BL37">
        <f t="shared" si="14"/>
        <v>7</v>
      </c>
      <c r="BM37">
        <f t="shared" si="15"/>
        <v>0</v>
      </c>
      <c r="BN37">
        <f t="shared" si="16"/>
        <v>0</v>
      </c>
      <c r="BO37" s="181">
        <f t="shared" si="17"/>
        <v>43861</v>
      </c>
      <c r="BP37">
        <f t="shared" si="18"/>
        <v>10</v>
      </c>
      <c r="BQ37">
        <f t="shared" si="4"/>
        <v>0</v>
      </c>
      <c r="BR37">
        <f t="shared" si="5"/>
        <v>0</v>
      </c>
    </row>
    <row r="38" spans="1:70" x14ac:dyDescent="0.55000000000000004">
      <c r="A38" s="182">
        <v>43862</v>
      </c>
      <c r="B38" s="138"/>
      <c r="C38" s="136"/>
      <c r="D38" s="136"/>
      <c r="E38" s="136"/>
      <c r="F38" s="136"/>
      <c r="G38" s="136"/>
      <c r="H38" s="136"/>
      <c r="I38" s="136"/>
      <c r="J38" s="136"/>
      <c r="K38" s="140"/>
      <c r="L38" s="174"/>
      <c r="M38" s="163"/>
      <c r="N38" s="163"/>
      <c r="O38" s="163"/>
      <c r="P38" s="163"/>
      <c r="Q38" s="163"/>
      <c r="R38" s="163"/>
      <c r="S38" s="163"/>
      <c r="T38" s="163"/>
      <c r="U38" s="163"/>
      <c r="V38" s="163"/>
      <c r="W38" s="164"/>
      <c r="X38" s="176"/>
      <c r="Z38" s="179">
        <f t="shared" si="0"/>
        <v>43862</v>
      </c>
      <c r="AA38" s="232">
        <f t="shared" si="6"/>
        <v>31</v>
      </c>
      <c r="AB38" s="232">
        <f t="shared" si="7"/>
        <v>0</v>
      </c>
      <c r="AC38" s="233">
        <f t="shared" si="8"/>
        <v>0</v>
      </c>
      <c r="AD38" s="160">
        <f t="shared" si="1"/>
        <v>1</v>
      </c>
      <c r="AE38" s="148">
        <v>14</v>
      </c>
      <c r="AF38" s="136"/>
      <c r="AG38" s="148"/>
      <c r="AH38" s="136"/>
      <c r="AI38" s="46"/>
      <c r="AJ38" s="159">
        <f t="shared" si="2"/>
        <v>0</v>
      </c>
      <c r="AK38" s="148">
        <v>7</v>
      </c>
      <c r="AL38" s="136"/>
      <c r="AM38" s="136"/>
      <c r="AN38" s="136"/>
      <c r="AO38" s="47"/>
      <c r="AP38" s="159">
        <f t="shared" si="3"/>
        <v>0</v>
      </c>
      <c r="AQ38" s="148">
        <v>10</v>
      </c>
      <c r="AR38" s="136"/>
      <c r="AS38" s="136"/>
      <c r="AT38" s="136"/>
      <c r="AU38" s="140"/>
      <c r="BG38" s="181">
        <f t="shared" si="9"/>
        <v>43862</v>
      </c>
      <c r="BH38">
        <f t="shared" si="10"/>
        <v>14</v>
      </c>
      <c r="BI38">
        <f t="shared" si="11"/>
        <v>0</v>
      </c>
      <c r="BJ38">
        <f t="shared" si="12"/>
        <v>0</v>
      </c>
      <c r="BK38" s="181">
        <f t="shared" si="13"/>
        <v>43862</v>
      </c>
      <c r="BL38">
        <f t="shared" si="14"/>
        <v>7</v>
      </c>
      <c r="BM38">
        <f t="shared" si="15"/>
        <v>0</v>
      </c>
      <c r="BN38">
        <f t="shared" si="16"/>
        <v>0</v>
      </c>
      <c r="BO38" s="181">
        <f t="shared" si="17"/>
        <v>43862</v>
      </c>
      <c r="BP38">
        <f t="shared" si="18"/>
        <v>10</v>
      </c>
      <c r="BQ38">
        <f t="shared" si="4"/>
        <v>0</v>
      </c>
      <c r="BR38">
        <f t="shared" si="5"/>
        <v>0</v>
      </c>
    </row>
    <row r="39" spans="1:70" x14ac:dyDescent="0.55000000000000004">
      <c r="A39" s="182">
        <v>43863</v>
      </c>
      <c r="B39" s="138"/>
      <c r="C39" s="136"/>
      <c r="D39" s="136"/>
      <c r="E39" s="136"/>
      <c r="F39" s="136"/>
      <c r="G39" s="136"/>
      <c r="H39" s="136"/>
      <c r="I39" s="136"/>
      <c r="J39" s="136"/>
      <c r="K39" s="140"/>
      <c r="L39" s="174"/>
      <c r="M39" s="163"/>
      <c r="N39" s="163"/>
      <c r="O39" s="163"/>
      <c r="P39" s="163"/>
      <c r="Q39" s="163"/>
      <c r="R39" s="163"/>
      <c r="S39" s="163"/>
      <c r="T39" s="163"/>
      <c r="U39" s="163"/>
      <c r="V39" s="163"/>
      <c r="W39" s="164"/>
      <c r="X39" s="176"/>
      <c r="Z39" s="179">
        <f t="shared" si="0"/>
        <v>43863</v>
      </c>
      <c r="AA39" s="232">
        <f>+AE39+AK39+AQ39</f>
        <v>33</v>
      </c>
      <c r="AB39" s="232">
        <f>+AG39+AM39+AS39</f>
        <v>0</v>
      </c>
      <c r="AC39" s="233">
        <f>+AI39+AO39+AU39</f>
        <v>0</v>
      </c>
      <c r="AD39" s="160">
        <f t="shared" si="1"/>
        <v>1</v>
      </c>
      <c r="AE39" s="148">
        <v>15</v>
      </c>
      <c r="AF39" s="136"/>
      <c r="AG39" s="148"/>
      <c r="AH39" s="136"/>
      <c r="AI39" s="46"/>
      <c r="AJ39" s="159">
        <f t="shared" si="2"/>
        <v>1</v>
      </c>
      <c r="AK39" s="148">
        <v>8</v>
      </c>
      <c r="AL39" s="136"/>
      <c r="AM39" s="136"/>
      <c r="AN39" s="136"/>
      <c r="AO39" s="47"/>
      <c r="AP39" s="159">
        <f t="shared" si="3"/>
        <v>0</v>
      </c>
      <c r="AQ39" s="148">
        <v>10</v>
      </c>
      <c r="AR39" s="136"/>
      <c r="AS39" s="136"/>
      <c r="AT39" s="136"/>
      <c r="AU39" s="140"/>
      <c r="BG39" s="181">
        <f t="shared" si="9"/>
        <v>43863</v>
      </c>
      <c r="BH39">
        <f t="shared" si="10"/>
        <v>15</v>
      </c>
      <c r="BI39">
        <f t="shared" si="11"/>
        <v>0</v>
      </c>
      <c r="BJ39">
        <f t="shared" si="12"/>
        <v>0</v>
      </c>
      <c r="BK39" s="181">
        <f t="shared" si="13"/>
        <v>43863</v>
      </c>
      <c r="BL39">
        <f t="shared" si="14"/>
        <v>8</v>
      </c>
      <c r="BM39">
        <f t="shared" si="15"/>
        <v>0</v>
      </c>
      <c r="BN39">
        <f t="shared" si="16"/>
        <v>0</v>
      </c>
      <c r="BO39" s="181">
        <f t="shared" si="17"/>
        <v>43863</v>
      </c>
      <c r="BP39">
        <f t="shared" si="18"/>
        <v>10</v>
      </c>
      <c r="BQ39">
        <f t="shared" si="4"/>
        <v>0</v>
      </c>
      <c r="BR39">
        <f t="shared" si="5"/>
        <v>0</v>
      </c>
    </row>
    <row r="40" spans="1:70" x14ac:dyDescent="0.55000000000000004">
      <c r="A40" s="182">
        <v>43864</v>
      </c>
      <c r="B40" s="138"/>
      <c r="C40" s="136"/>
      <c r="D40" s="136"/>
      <c r="E40" s="136"/>
      <c r="F40" s="136"/>
      <c r="G40" s="136"/>
      <c r="H40" s="136"/>
      <c r="I40" s="136"/>
      <c r="J40" s="136"/>
      <c r="K40" s="140"/>
      <c r="L40" s="174"/>
      <c r="M40" s="163"/>
      <c r="N40" s="163"/>
      <c r="O40" s="163"/>
      <c r="P40" s="163"/>
      <c r="Q40" s="163"/>
      <c r="R40" s="163"/>
      <c r="S40" s="163"/>
      <c r="T40" s="163"/>
      <c r="U40" s="163"/>
      <c r="V40" s="163"/>
      <c r="W40" s="164"/>
      <c r="X40" s="176"/>
      <c r="Z40" s="179">
        <f t="shared" si="0"/>
        <v>43864</v>
      </c>
      <c r="AA40" s="232">
        <f t="shared" ref="AA40:AA42" si="19">+AE40+AK40+AQ40</f>
        <v>33</v>
      </c>
      <c r="AB40" s="232">
        <f t="shared" ref="AB40:AB42" si="20">+AG40+AM40+AS40</f>
        <v>0</v>
      </c>
      <c r="AC40" s="233">
        <f t="shared" ref="AC40:AC42" si="21">+AI40+AO40+AU40</f>
        <v>0</v>
      </c>
      <c r="AD40" s="160">
        <f t="shared" si="1"/>
        <v>0</v>
      </c>
      <c r="AE40" s="148">
        <v>15</v>
      </c>
      <c r="AF40" s="136"/>
      <c r="AG40" s="148"/>
      <c r="AH40" s="136"/>
      <c r="AI40" s="46"/>
      <c r="AJ40" s="159">
        <f t="shared" si="2"/>
        <v>0</v>
      </c>
      <c r="AK40" s="148">
        <v>8</v>
      </c>
      <c r="AL40" s="136"/>
      <c r="AM40" s="136"/>
      <c r="AN40" s="136"/>
      <c r="AO40" s="47"/>
      <c r="AP40" s="159">
        <f t="shared" si="3"/>
        <v>0</v>
      </c>
      <c r="AQ40" s="148">
        <v>10</v>
      </c>
      <c r="AR40" s="136"/>
      <c r="AS40" s="136"/>
      <c r="AT40" s="136"/>
      <c r="AU40" s="140"/>
      <c r="BG40" s="181">
        <f t="shared" si="9"/>
        <v>43864</v>
      </c>
      <c r="BH40">
        <f t="shared" si="10"/>
        <v>15</v>
      </c>
      <c r="BI40">
        <f t="shared" si="11"/>
        <v>0</v>
      </c>
      <c r="BJ40">
        <f t="shared" si="12"/>
        <v>0</v>
      </c>
      <c r="BK40" s="181">
        <f t="shared" si="13"/>
        <v>43864</v>
      </c>
      <c r="BL40">
        <f t="shared" si="14"/>
        <v>8</v>
      </c>
      <c r="BM40">
        <f t="shared" si="15"/>
        <v>0</v>
      </c>
      <c r="BN40">
        <f t="shared" si="16"/>
        <v>0</v>
      </c>
      <c r="BO40" s="181">
        <f t="shared" si="17"/>
        <v>43864</v>
      </c>
      <c r="BP40">
        <f t="shared" si="18"/>
        <v>10</v>
      </c>
      <c r="BQ40">
        <f t="shared" si="4"/>
        <v>0</v>
      </c>
      <c r="BR40">
        <f t="shared" si="5"/>
        <v>0</v>
      </c>
    </row>
    <row r="41" spans="1:70" x14ac:dyDescent="0.55000000000000004">
      <c r="A41" s="182">
        <v>43865</v>
      </c>
      <c r="B41" s="138"/>
      <c r="C41" s="136"/>
      <c r="D41" s="136"/>
      <c r="E41" s="136"/>
      <c r="F41" s="136"/>
      <c r="G41" s="136"/>
      <c r="H41" s="136"/>
      <c r="I41" s="136"/>
      <c r="J41" s="136"/>
      <c r="K41" s="140"/>
      <c r="L41" s="174"/>
      <c r="M41" s="163"/>
      <c r="N41" s="163"/>
      <c r="O41" s="163"/>
      <c r="P41" s="163"/>
      <c r="Q41" s="163"/>
      <c r="R41" s="163"/>
      <c r="S41" s="163"/>
      <c r="T41" s="163"/>
      <c r="U41" s="163"/>
      <c r="V41" s="163"/>
      <c r="W41" s="164"/>
      <c r="X41" s="176"/>
      <c r="Z41" s="179">
        <f t="shared" si="0"/>
        <v>43865</v>
      </c>
      <c r="AA41" s="232">
        <f t="shared" si="19"/>
        <v>39</v>
      </c>
      <c r="AB41" s="232">
        <f t="shared" si="20"/>
        <v>0</v>
      </c>
      <c r="AC41" s="233">
        <f t="shared" si="21"/>
        <v>1</v>
      </c>
      <c r="AD41" s="160">
        <f t="shared" si="1"/>
        <v>3</v>
      </c>
      <c r="AE41" s="148">
        <v>18</v>
      </c>
      <c r="AF41" s="136"/>
      <c r="AG41" s="148"/>
      <c r="AH41" s="136">
        <v>1</v>
      </c>
      <c r="AI41" s="42">
        <v>1</v>
      </c>
      <c r="AJ41" s="159">
        <f t="shared" si="2"/>
        <v>2</v>
      </c>
      <c r="AK41" s="148">
        <v>10</v>
      </c>
      <c r="AL41" s="136"/>
      <c r="AM41" s="136"/>
      <c r="AN41" s="136"/>
      <c r="AO41" s="47"/>
      <c r="AP41" s="159">
        <f t="shared" si="3"/>
        <v>1</v>
      </c>
      <c r="AQ41" s="148">
        <v>11</v>
      </c>
      <c r="AR41" s="136"/>
      <c r="AS41" s="136"/>
      <c r="AT41" s="136"/>
      <c r="AU41" s="140"/>
      <c r="BG41" s="181">
        <f t="shared" si="9"/>
        <v>43865</v>
      </c>
      <c r="BH41">
        <f t="shared" si="10"/>
        <v>18</v>
      </c>
      <c r="BI41">
        <f t="shared" si="11"/>
        <v>0</v>
      </c>
      <c r="BJ41">
        <f t="shared" si="12"/>
        <v>1</v>
      </c>
      <c r="BK41" s="181">
        <f t="shared" si="13"/>
        <v>43865</v>
      </c>
      <c r="BL41">
        <f t="shared" si="14"/>
        <v>10</v>
      </c>
      <c r="BM41">
        <f t="shared" si="15"/>
        <v>0</v>
      </c>
      <c r="BN41">
        <f t="shared" si="16"/>
        <v>0</v>
      </c>
      <c r="BO41" s="181">
        <f t="shared" si="17"/>
        <v>43865</v>
      </c>
      <c r="BP41">
        <f t="shared" si="18"/>
        <v>11</v>
      </c>
      <c r="BQ41">
        <f t="shared" si="4"/>
        <v>0</v>
      </c>
      <c r="BR41">
        <f t="shared" si="5"/>
        <v>0</v>
      </c>
    </row>
    <row r="42" spans="1:70" x14ac:dyDescent="0.55000000000000004">
      <c r="A42" s="182">
        <v>43866</v>
      </c>
      <c r="B42" s="138"/>
      <c r="C42" s="136"/>
      <c r="D42" s="136"/>
      <c r="E42" s="136"/>
      <c r="F42" s="136"/>
      <c r="G42" s="136"/>
      <c r="H42" s="136"/>
      <c r="I42" s="136"/>
      <c r="J42" s="136"/>
      <c r="K42" s="140"/>
      <c r="L42" s="174"/>
      <c r="M42" s="163"/>
      <c r="N42" s="163"/>
      <c r="O42" s="163"/>
      <c r="P42" s="163"/>
      <c r="Q42" s="163"/>
      <c r="R42" s="163"/>
      <c r="S42" s="163"/>
      <c r="T42" s="163"/>
      <c r="U42" s="163"/>
      <c r="V42" s="163"/>
      <c r="W42" s="164"/>
      <c r="X42" s="176"/>
      <c r="Z42" s="179">
        <f t="shared" si="0"/>
        <v>43866</v>
      </c>
      <c r="AA42" s="232">
        <f t="shared" si="19"/>
        <v>42</v>
      </c>
      <c r="AB42" s="232">
        <f t="shared" si="20"/>
        <v>0</v>
      </c>
      <c r="AC42" s="233">
        <f t="shared" si="21"/>
        <v>1</v>
      </c>
      <c r="AD42" s="160">
        <f t="shared" si="1"/>
        <v>3</v>
      </c>
      <c r="AE42" s="148">
        <v>21</v>
      </c>
      <c r="AF42" s="136"/>
      <c r="AG42" s="148"/>
      <c r="AH42" s="156">
        <f>+AI42-AI41</f>
        <v>0</v>
      </c>
      <c r="AI42" s="42">
        <v>1</v>
      </c>
      <c r="AJ42" s="159">
        <f t="shared" si="2"/>
        <v>0</v>
      </c>
      <c r="AK42" s="148">
        <v>10</v>
      </c>
      <c r="AL42" s="136"/>
      <c r="AM42" s="136"/>
      <c r="AN42" s="136"/>
      <c r="AO42" s="47"/>
      <c r="AP42" s="159">
        <f t="shared" si="3"/>
        <v>0</v>
      </c>
      <c r="AQ42" s="148">
        <v>11</v>
      </c>
      <c r="AR42" s="136"/>
      <c r="AS42" s="136"/>
      <c r="AT42" s="136"/>
      <c r="AU42" s="140"/>
      <c r="BG42" s="181">
        <f t="shared" si="9"/>
        <v>43866</v>
      </c>
      <c r="BH42">
        <f t="shared" si="10"/>
        <v>21</v>
      </c>
      <c r="BI42">
        <f t="shared" si="11"/>
        <v>0</v>
      </c>
      <c r="BJ42">
        <f t="shared" si="12"/>
        <v>1</v>
      </c>
      <c r="BK42" s="181">
        <f t="shared" si="13"/>
        <v>43866</v>
      </c>
      <c r="BL42">
        <f t="shared" si="14"/>
        <v>10</v>
      </c>
      <c r="BM42">
        <f t="shared" si="15"/>
        <v>0</v>
      </c>
      <c r="BN42">
        <f t="shared" si="16"/>
        <v>0</v>
      </c>
      <c r="BO42" s="181">
        <f t="shared" si="17"/>
        <v>43866</v>
      </c>
      <c r="BP42">
        <f t="shared" si="18"/>
        <v>11</v>
      </c>
      <c r="BQ42">
        <f t="shared" si="4"/>
        <v>0</v>
      </c>
      <c r="BR42">
        <f t="shared" si="5"/>
        <v>0</v>
      </c>
    </row>
    <row r="43" spans="1:70" x14ac:dyDescent="0.55000000000000004">
      <c r="A43" s="182">
        <v>43867</v>
      </c>
      <c r="B43" s="138"/>
      <c r="C43" s="136"/>
      <c r="D43" s="136"/>
      <c r="E43" s="136"/>
      <c r="F43" s="136"/>
      <c r="G43" s="136"/>
      <c r="H43" s="136"/>
      <c r="I43" s="136"/>
      <c r="J43" s="136"/>
      <c r="K43" s="140"/>
      <c r="L43" s="174"/>
      <c r="M43" s="163"/>
      <c r="N43" s="163"/>
      <c r="O43" s="163"/>
      <c r="P43" s="163"/>
      <c r="Q43" s="163"/>
      <c r="R43" s="163"/>
      <c r="S43" s="163"/>
      <c r="T43" s="163"/>
      <c r="U43" s="163"/>
      <c r="V43" s="163"/>
      <c r="W43" s="164"/>
      <c r="X43" s="176"/>
      <c r="Z43" s="179">
        <f t="shared" si="0"/>
        <v>43867</v>
      </c>
      <c r="AA43" s="232">
        <f>+AE43+AK43+AQ43</f>
        <v>50</v>
      </c>
      <c r="AB43" s="232">
        <f>+AG43+AM43+AS43</f>
        <v>2</v>
      </c>
      <c r="AC43" s="233">
        <f>+AI43+AO43+AU43</f>
        <v>1</v>
      </c>
      <c r="AD43" s="160">
        <f>+AE43-AE42</f>
        <v>3</v>
      </c>
      <c r="AE43" s="148">
        <v>24</v>
      </c>
      <c r="AF43" s="136"/>
      <c r="AG43" s="148"/>
      <c r="AH43" s="156">
        <f>+AI43-AI42</f>
        <v>0</v>
      </c>
      <c r="AI43" s="42">
        <v>1</v>
      </c>
      <c r="AJ43" s="159">
        <f t="shared" si="2"/>
        <v>0</v>
      </c>
      <c r="AK43" s="148">
        <v>10</v>
      </c>
      <c r="AL43" s="156">
        <f>+AM43-AM42</f>
        <v>1</v>
      </c>
      <c r="AM43" s="148">
        <v>1</v>
      </c>
      <c r="AN43" s="136"/>
      <c r="AO43" s="47"/>
      <c r="AP43" s="159">
        <f t="shared" si="3"/>
        <v>5</v>
      </c>
      <c r="AQ43" s="148">
        <v>16</v>
      </c>
      <c r="AR43" s="156">
        <f t="shared" ref="AR43:AR54" si="22">+AS43-AS42</f>
        <v>1</v>
      </c>
      <c r="AS43" s="148">
        <v>1</v>
      </c>
      <c r="AT43" s="136"/>
      <c r="AU43" s="140"/>
      <c r="BG43" s="181">
        <f t="shared" si="9"/>
        <v>43867</v>
      </c>
      <c r="BH43">
        <f t="shared" si="10"/>
        <v>24</v>
      </c>
      <c r="BI43">
        <f t="shared" si="11"/>
        <v>0</v>
      </c>
      <c r="BJ43">
        <f t="shared" si="12"/>
        <v>1</v>
      </c>
      <c r="BK43" s="181">
        <f t="shared" si="13"/>
        <v>43867</v>
      </c>
      <c r="BL43">
        <f t="shared" si="14"/>
        <v>10</v>
      </c>
      <c r="BM43">
        <f t="shared" si="15"/>
        <v>1</v>
      </c>
      <c r="BN43">
        <f t="shared" si="16"/>
        <v>0</v>
      </c>
      <c r="BO43" s="181">
        <f t="shared" si="17"/>
        <v>43867</v>
      </c>
      <c r="BP43">
        <f t="shared" si="18"/>
        <v>16</v>
      </c>
      <c r="BQ43">
        <f t="shared" si="4"/>
        <v>1</v>
      </c>
      <c r="BR43">
        <f t="shared" si="5"/>
        <v>0</v>
      </c>
    </row>
    <row r="44" spans="1:70" x14ac:dyDescent="0.55000000000000004">
      <c r="A44" s="182">
        <v>43868</v>
      </c>
      <c r="B44" s="138"/>
      <c r="C44" s="136"/>
      <c r="D44" s="136"/>
      <c r="E44" s="136"/>
      <c r="F44" s="136"/>
      <c r="G44" s="136"/>
      <c r="H44" s="136"/>
      <c r="I44" s="136"/>
      <c r="J44" s="136"/>
      <c r="K44" s="140"/>
      <c r="L44" s="174"/>
      <c r="M44" s="163"/>
      <c r="N44" s="163"/>
      <c r="O44" s="163"/>
      <c r="P44" s="163"/>
      <c r="Q44" s="163"/>
      <c r="R44" s="163"/>
      <c r="S44" s="163"/>
      <c r="T44" s="163"/>
      <c r="U44" s="163"/>
      <c r="V44" s="163"/>
      <c r="W44" s="164"/>
      <c r="X44" s="176"/>
      <c r="Z44" s="179">
        <f t="shared" si="0"/>
        <v>43868</v>
      </c>
      <c r="AA44" s="232">
        <f t="shared" ref="AA44:AA50" si="23">+AE44+AK44+AQ44</f>
        <v>52</v>
      </c>
      <c r="AB44" s="232">
        <f t="shared" ref="AB44:AB50" si="24">+AG44+AM44+AS44</f>
        <v>2</v>
      </c>
      <c r="AC44" s="233">
        <f t="shared" ref="AC44:AC50" si="25">+AI44+AO44+AU44</f>
        <v>1</v>
      </c>
      <c r="AD44" s="160">
        <f>+AE44-AE43</f>
        <v>2</v>
      </c>
      <c r="AE44" s="148">
        <v>26</v>
      </c>
      <c r="AF44" s="136"/>
      <c r="AG44" s="148"/>
      <c r="AH44" s="156">
        <f t="shared" ref="AF44:AH52" si="26">+AI44-AI43</f>
        <v>0</v>
      </c>
      <c r="AI44" s="42">
        <v>1</v>
      </c>
      <c r="AJ44" s="159">
        <f t="shared" si="2"/>
        <v>0</v>
      </c>
      <c r="AK44" s="148">
        <v>10</v>
      </c>
      <c r="AL44" s="156">
        <f t="shared" ref="AL44:AL69" si="27">+AM44-AM43</f>
        <v>0</v>
      </c>
      <c r="AM44" s="148">
        <v>1</v>
      </c>
      <c r="AN44" s="136"/>
      <c r="AO44" s="47"/>
      <c r="AP44" s="159">
        <f t="shared" si="3"/>
        <v>0</v>
      </c>
      <c r="AQ44" s="148">
        <v>16</v>
      </c>
      <c r="AR44" s="156">
        <f t="shared" si="22"/>
        <v>0</v>
      </c>
      <c r="AS44" s="148">
        <v>1</v>
      </c>
      <c r="AT44" s="136"/>
      <c r="AU44" s="140"/>
      <c r="BG44" s="181">
        <f t="shared" si="9"/>
        <v>43868</v>
      </c>
      <c r="BH44">
        <f t="shared" si="10"/>
        <v>26</v>
      </c>
      <c r="BI44">
        <f t="shared" si="11"/>
        <v>0</v>
      </c>
      <c r="BJ44">
        <f t="shared" si="12"/>
        <v>1</v>
      </c>
      <c r="BK44" s="181">
        <f t="shared" si="13"/>
        <v>43868</v>
      </c>
      <c r="BL44">
        <f t="shared" si="14"/>
        <v>10</v>
      </c>
      <c r="BM44">
        <f t="shared" si="15"/>
        <v>1</v>
      </c>
      <c r="BN44">
        <f t="shared" si="16"/>
        <v>0</v>
      </c>
      <c r="BO44" s="181">
        <f t="shared" si="17"/>
        <v>43868</v>
      </c>
      <c r="BP44">
        <f t="shared" si="18"/>
        <v>16</v>
      </c>
      <c r="BQ44">
        <f t="shared" si="4"/>
        <v>1</v>
      </c>
      <c r="BR44">
        <f t="shared" si="5"/>
        <v>0</v>
      </c>
    </row>
    <row r="45" spans="1:70" x14ac:dyDescent="0.55000000000000004">
      <c r="A45" s="182">
        <v>43869</v>
      </c>
      <c r="B45" s="138"/>
      <c r="C45" s="136"/>
      <c r="D45" s="136"/>
      <c r="E45" s="136"/>
      <c r="F45" s="136"/>
      <c r="G45" s="136"/>
      <c r="H45" s="136"/>
      <c r="I45" s="136"/>
      <c r="J45" s="136"/>
      <c r="K45" s="140"/>
      <c r="L45" s="174"/>
      <c r="M45" s="163"/>
      <c r="N45" s="163"/>
      <c r="O45" s="163"/>
      <c r="P45" s="163"/>
      <c r="Q45" s="163"/>
      <c r="R45" s="163"/>
      <c r="S45" s="163"/>
      <c r="T45" s="163"/>
      <c r="U45" s="163"/>
      <c r="V45" s="163"/>
      <c r="W45" s="164"/>
      <c r="X45" s="176"/>
      <c r="Z45" s="179">
        <f t="shared" si="0"/>
        <v>43869</v>
      </c>
      <c r="AA45" s="232">
        <f t="shared" si="23"/>
        <v>53</v>
      </c>
      <c r="AB45" s="232">
        <f t="shared" si="24"/>
        <v>2</v>
      </c>
      <c r="AC45" s="233">
        <f t="shared" si="25"/>
        <v>1</v>
      </c>
      <c r="AD45" s="160">
        <f t="shared" ref="AD45:AD51" si="28">+AE45-AE44</f>
        <v>0</v>
      </c>
      <c r="AE45" s="148">
        <v>26</v>
      </c>
      <c r="AF45" s="136"/>
      <c r="AG45" s="148"/>
      <c r="AH45" s="156">
        <f t="shared" si="26"/>
        <v>0</v>
      </c>
      <c r="AI45" s="42">
        <v>1</v>
      </c>
      <c r="AJ45" s="159">
        <f t="shared" si="2"/>
        <v>0</v>
      </c>
      <c r="AK45" s="148">
        <v>10</v>
      </c>
      <c r="AL45" s="156">
        <f t="shared" si="27"/>
        <v>0</v>
      </c>
      <c r="AM45" s="148">
        <v>1</v>
      </c>
      <c r="AN45" s="136"/>
      <c r="AO45" s="47"/>
      <c r="AP45" s="159">
        <f t="shared" si="3"/>
        <v>1</v>
      </c>
      <c r="AQ45" s="148">
        <v>17</v>
      </c>
      <c r="AR45" s="156">
        <f t="shared" si="22"/>
        <v>0</v>
      </c>
      <c r="AS45" s="148">
        <v>1</v>
      </c>
      <c r="AT45" s="136"/>
      <c r="AU45" s="140"/>
      <c r="BG45" s="181">
        <f t="shared" si="9"/>
        <v>43869</v>
      </c>
      <c r="BH45">
        <f t="shared" si="10"/>
        <v>26</v>
      </c>
      <c r="BI45">
        <f t="shared" si="11"/>
        <v>0</v>
      </c>
      <c r="BJ45">
        <f t="shared" si="12"/>
        <v>1</v>
      </c>
      <c r="BK45" s="181">
        <f t="shared" si="13"/>
        <v>43869</v>
      </c>
      <c r="BL45">
        <f t="shared" si="14"/>
        <v>10</v>
      </c>
      <c r="BM45">
        <f t="shared" si="15"/>
        <v>1</v>
      </c>
      <c r="BN45">
        <f t="shared" si="16"/>
        <v>0</v>
      </c>
      <c r="BO45" s="181">
        <f t="shared" si="17"/>
        <v>43869</v>
      </c>
      <c r="BP45">
        <f t="shared" si="18"/>
        <v>17</v>
      </c>
      <c r="BQ45">
        <f t="shared" si="4"/>
        <v>1</v>
      </c>
      <c r="BR45">
        <f t="shared" si="5"/>
        <v>0</v>
      </c>
    </row>
    <row r="46" spans="1:70" x14ac:dyDescent="0.55000000000000004">
      <c r="A46" s="182">
        <v>43870</v>
      </c>
      <c r="B46" s="138"/>
      <c r="C46" s="136"/>
      <c r="D46" s="136"/>
      <c r="E46" s="136"/>
      <c r="F46" s="136"/>
      <c r="G46" s="136"/>
      <c r="H46" s="136"/>
      <c r="I46" s="136"/>
      <c r="J46" s="136"/>
      <c r="K46" s="140"/>
      <c r="L46" s="174"/>
      <c r="M46" s="163"/>
      <c r="N46" s="163"/>
      <c r="O46" s="163"/>
      <c r="P46" s="163"/>
      <c r="Q46" s="163"/>
      <c r="R46" s="163"/>
      <c r="S46" s="163"/>
      <c r="T46" s="163"/>
      <c r="U46" s="163"/>
      <c r="V46" s="163"/>
      <c r="W46" s="164"/>
      <c r="X46" s="176"/>
      <c r="Z46" s="179">
        <f t="shared" si="0"/>
        <v>43870</v>
      </c>
      <c r="AA46" s="232">
        <f t="shared" si="23"/>
        <v>64</v>
      </c>
      <c r="AB46" s="232">
        <f t="shared" si="24"/>
        <v>2</v>
      </c>
      <c r="AC46" s="233">
        <f t="shared" si="25"/>
        <v>1</v>
      </c>
      <c r="AD46" s="160">
        <f t="shared" si="28"/>
        <v>10</v>
      </c>
      <c r="AE46" s="148">
        <v>36</v>
      </c>
      <c r="AF46" s="136"/>
      <c r="AG46" s="148"/>
      <c r="AH46" s="156">
        <f t="shared" si="26"/>
        <v>0</v>
      </c>
      <c r="AI46" s="42">
        <v>1</v>
      </c>
      <c r="AJ46" s="159">
        <f t="shared" si="2"/>
        <v>0</v>
      </c>
      <c r="AK46" s="148">
        <v>10</v>
      </c>
      <c r="AL46" s="156">
        <f t="shared" si="27"/>
        <v>0</v>
      </c>
      <c r="AM46" s="148">
        <v>1</v>
      </c>
      <c r="AN46" s="136"/>
      <c r="AO46" s="47"/>
      <c r="AP46" s="159">
        <f t="shared" si="3"/>
        <v>1</v>
      </c>
      <c r="AQ46" s="148">
        <v>18</v>
      </c>
      <c r="AR46" s="156">
        <f t="shared" si="22"/>
        <v>0</v>
      </c>
      <c r="AS46" s="148">
        <v>1</v>
      </c>
      <c r="AT46" s="136"/>
      <c r="AU46" s="140"/>
      <c r="BG46" s="181">
        <f t="shared" si="9"/>
        <v>43870</v>
      </c>
      <c r="BH46">
        <f t="shared" si="10"/>
        <v>36</v>
      </c>
      <c r="BI46">
        <f t="shared" si="11"/>
        <v>0</v>
      </c>
      <c r="BJ46">
        <f t="shared" si="12"/>
        <v>1</v>
      </c>
      <c r="BK46" s="181">
        <f t="shared" si="13"/>
        <v>43870</v>
      </c>
      <c r="BL46">
        <f t="shared" si="14"/>
        <v>10</v>
      </c>
      <c r="BM46">
        <f t="shared" si="15"/>
        <v>1</v>
      </c>
      <c r="BN46">
        <f t="shared" si="16"/>
        <v>0</v>
      </c>
      <c r="BO46" s="181">
        <f t="shared" si="17"/>
        <v>43870</v>
      </c>
      <c r="BP46">
        <f t="shared" si="18"/>
        <v>18</v>
      </c>
      <c r="BQ46">
        <f t="shared" si="4"/>
        <v>1</v>
      </c>
      <c r="BR46">
        <f t="shared" si="5"/>
        <v>0</v>
      </c>
    </row>
    <row r="47" spans="1:70" x14ac:dyDescent="0.55000000000000004">
      <c r="A47" s="182">
        <v>43871</v>
      </c>
      <c r="B47" s="138"/>
      <c r="C47" s="136"/>
      <c r="D47" s="136"/>
      <c r="E47" s="136"/>
      <c r="F47" s="136"/>
      <c r="G47" s="136"/>
      <c r="H47" s="136"/>
      <c r="I47" s="136"/>
      <c r="J47" s="136"/>
      <c r="K47" s="140"/>
      <c r="L47" s="174"/>
      <c r="M47" s="163"/>
      <c r="N47" s="163"/>
      <c r="O47" s="163"/>
      <c r="P47" s="163"/>
      <c r="Q47" s="163"/>
      <c r="R47" s="163"/>
      <c r="S47" s="163"/>
      <c r="T47" s="163"/>
      <c r="U47" s="163"/>
      <c r="V47" s="163"/>
      <c r="W47" s="164"/>
      <c r="X47" s="176"/>
      <c r="Z47" s="179">
        <f t="shared" si="0"/>
        <v>43871</v>
      </c>
      <c r="AA47" s="232">
        <f t="shared" si="23"/>
        <v>70</v>
      </c>
      <c r="AB47" s="232">
        <f t="shared" si="24"/>
        <v>2</v>
      </c>
      <c r="AC47" s="233">
        <f t="shared" si="25"/>
        <v>1</v>
      </c>
      <c r="AD47" s="160">
        <f t="shared" si="28"/>
        <v>6</v>
      </c>
      <c r="AE47" s="148">
        <v>42</v>
      </c>
      <c r="AF47" s="136"/>
      <c r="AG47" s="148"/>
      <c r="AH47" s="156">
        <f t="shared" si="26"/>
        <v>0</v>
      </c>
      <c r="AI47" s="42">
        <v>1</v>
      </c>
      <c r="AJ47" s="159">
        <f t="shared" si="2"/>
        <v>0</v>
      </c>
      <c r="AK47" s="148">
        <v>10</v>
      </c>
      <c r="AL47" s="156">
        <f t="shared" si="27"/>
        <v>0</v>
      </c>
      <c r="AM47" s="148">
        <v>1</v>
      </c>
      <c r="AN47" s="136"/>
      <c r="AO47" s="47"/>
      <c r="AP47" s="159">
        <f t="shared" si="3"/>
        <v>0</v>
      </c>
      <c r="AQ47" s="148">
        <v>18</v>
      </c>
      <c r="AR47" s="156">
        <f t="shared" si="22"/>
        <v>0</v>
      </c>
      <c r="AS47" s="148">
        <v>1</v>
      </c>
      <c r="AT47" s="136"/>
      <c r="AU47" s="140"/>
      <c r="BG47" s="181">
        <f t="shared" si="9"/>
        <v>43871</v>
      </c>
      <c r="BH47">
        <f t="shared" si="10"/>
        <v>42</v>
      </c>
      <c r="BI47">
        <f t="shared" si="11"/>
        <v>0</v>
      </c>
      <c r="BJ47">
        <f t="shared" si="12"/>
        <v>1</v>
      </c>
      <c r="BK47" s="181">
        <f t="shared" si="13"/>
        <v>43871</v>
      </c>
      <c r="BL47">
        <f t="shared" si="14"/>
        <v>10</v>
      </c>
      <c r="BM47">
        <f t="shared" si="15"/>
        <v>1</v>
      </c>
      <c r="BN47">
        <f t="shared" si="16"/>
        <v>0</v>
      </c>
      <c r="BO47" s="181">
        <f t="shared" si="17"/>
        <v>43871</v>
      </c>
      <c r="BP47">
        <f t="shared" si="18"/>
        <v>18</v>
      </c>
      <c r="BQ47">
        <f t="shared" si="4"/>
        <v>1</v>
      </c>
      <c r="BR47">
        <f t="shared" si="5"/>
        <v>0</v>
      </c>
    </row>
    <row r="48" spans="1:70" x14ac:dyDescent="0.55000000000000004">
      <c r="A48" s="182">
        <v>43872</v>
      </c>
      <c r="B48" s="138"/>
      <c r="C48" s="136"/>
      <c r="D48" s="136"/>
      <c r="E48" s="136"/>
      <c r="F48" s="136"/>
      <c r="G48" s="136"/>
      <c r="H48" s="136"/>
      <c r="I48" s="136"/>
      <c r="J48" s="136"/>
      <c r="K48" s="140"/>
      <c r="L48" s="174"/>
      <c r="M48" s="163"/>
      <c r="N48" s="163"/>
      <c r="O48" s="163"/>
      <c r="P48" s="163"/>
      <c r="Q48" s="163"/>
      <c r="R48" s="163"/>
      <c r="S48" s="163"/>
      <c r="T48" s="163"/>
      <c r="U48" s="163"/>
      <c r="V48" s="163"/>
      <c r="W48" s="164"/>
      <c r="X48" s="176"/>
      <c r="Z48" s="179">
        <f t="shared" si="0"/>
        <v>43872</v>
      </c>
      <c r="AA48" s="232">
        <f t="shared" si="23"/>
        <v>77</v>
      </c>
      <c r="AB48" s="232">
        <f t="shared" si="24"/>
        <v>2</v>
      </c>
      <c r="AC48" s="233">
        <f t="shared" si="25"/>
        <v>1</v>
      </c>
      <c r="AD48" s="160">
        <f t="shared" si="28"/>
        <v>7</v>
      </c>
      <c r="AE48" s="148">
        <v>49</v>
      </c>
      <c r="AF48" s="136"/>
      <c r="AG48" s="148"/>
      <c r="AH48" s="156">
        <f t="shared" si="26"/>
        <v>0</v>
      </c>
      <c r="AI48" s="42">
        <v>1</v>
      </c>
      <c r="AJ48" s="159">
        <f t="shared" si="2"/>
        <v>0</v>
      </c>
      <c r="AK48" s="148">
        <v>10</v>
      </c>
      <c r="AL48" s="156">
        <f t="shared" si="27"/>
        <v>0</v>
      </c>
      <c r="AM48" s="148">
        <v>1</v>
      </c>
      <c r="AN48" s="136"/>
      <c r="AO48" s="47"/>
      <c r="AP48" s="159">
        <f t="shared" si="3"/>
        <v>0</v>
      </c>
      <c r="AQ48" s="148">
        <v>18</v>
      </c>
      <c r="AR48" s="156">
        <f t="shared" si="22"/>
        <v>0</v>
      </c>
      <c r="AS48" s="148">
        <v>1</v>
      </c>
      <c r="AT48" s="136"/>
      <c r="AU48" s="140"/>
      <c r="BG48" s="181">
        <f t="shared" si="9"/>
        <v>43872</v>
      </c>
      <c r="BH48">
        <f t="shared" si="10"/>
        <v>49</v>
      </c>
      <c r="BI48">
        <f t="shared" si="11"/>
        <v>0</v>
      </c>
      <c r="BJ48">
        <f t="shared" si="12"/>
        <v>1</v>
      </c>
      <c r="BK48" s="181">
        <f t="shared" si="13"/>
        <v>43872</v>
      </c>
      <c r="BL48">
        <f t="shared" si="14"/>
        <v>10</v>
      </c>
      <c r="BM48">
        <f t="shared" si="15"/>
        <v>1</v>
      </c>
      <c r="BN48">
        <f t="shared" si="16"/>
        <v>0</v>
      </c>
      <c r="BO48" s="181">
        <f t="shared" si="17"/>
        <v>43872</v>
      </c>
      <c r="BP48">
        <f t="shared" si="18"/>
        <v>18</v>
      </c>
      <c r="BQ48">
        <f t="shared" si="4"/>
        <v>1</v>
      </c>
      <c r="BR48">
        <f t="shared" si="5"/>
        <v>0</v>
      </c>
    </row>
    <row r="49" spans="1:70" x14ac:dyDescent="0.55000000000000004">
      <c r="A49" s="182">
        <v>43873</v>
      </c>
      <c r="B49" s="138"/>
      <c r="C49" s="136"/>
      <c r="D49" s="136"/>
      <c r="E49" s="136"/>
      <c r="F49" s="136"/>
      <c r="G49" s="136"/>
      <c r="H49" s="136"/>
      <c r="I49" s="136"/>
      <c r="J49" s="136"/>
      <c r="K49" s="140"/>
      <c r="L49" s="174"/>
      <c r="M49" s="163"/>
      <c r="N49" s="163"/>
      <c r="O49" s="163"/>
      <c r="P49" s="163"/>
      <c r="Q49" s="163"/>
      <c r="R49" s="163"/>
      <c r="S49" s="163"/>
      <c r="T49" s="163"/>
      <c r="U49" s="163"/>
      <c r="V49" s="163"/>
      <c r="W49" s="164"/>
      <c r="X49" s="176"/>
      <c r="Z49" s="179">
        <f t="shared" si="0"/>
        <v>43873</v>
      </c>
      <c r="AA49" s="232">
        <f t="shared" si="23"/>
        <v>81</v>
      </c>
      <c r="AB49" s="232">
        <f t="shared" si="24"/>
        <v>5</v>
      </c>
      <c r="AC49" s="233">
        <f t="shared" si="25"/>
        <v>1</v>
      </c>
      <c r="AD49" s="160">
        <f t="shared" si="28"/>
        <v>4</v>
      </c>
      <c r="AE49" s="148">
        <v>53</v>
      </c>
      <c r="AF49" s="156">
        <f t="shared" si="26"/>
        <v>1</v>
      </c>
      <c r="AG49" s="148">
        <v>1</v>
      </c>
      <c r="AH49" s="156">
        <f t="shared" si="26"/>
        <v>0</v>
      </c>
      <c r="AI49" s="42">
        <v>1</v>
      </c>
      <c r="AJ49" s="159">
        <f t="shared" si="2"/>
        <v>0</v>
      </c>
      <c r="AK49" s="148">
        <v>10</v>
      </c>
      <c r="AL49" s="156">
        <f t="shared" si="27"/>
        <v>2</v>
      </c>
      <c r="AM49" s="148">
        <v>3</v>
      </c>
      <c r="AN49" s="136"/>
      <c r="AO49" s="47"/>
      <c r="AP49" s="159">
        <f t="shared" si="3"/>
        <v>0</v>
      </c>
      <c r="AQ49" s="148">
        <v>18</v>
      </c>
      <c r="AR49" s="156">
        <f t="shared" si="22"/>
        <v>0</v>
      </c>
      <c r="AS49" s="148">
        <v>1</v>
      </c>
      <c r="AT49" s="136"/>
      <c r="AU49" s="140"/>
      <c r="BG49" s="181">
        <f t="shared" si="9"/>
        <v>43873</v>
      </c>
      <c r="BH49">
        <f t="shared" si="10"/>
        <v>53</v>
      </c>
      <c r="BI49">
        <f t="shared" si="11"/>
        <v>1</v>
      </c>
      <c r="BJ49">
        <f t="shared" si="12"/>
        <v>1</v>
      </c>
      <c r="BK49" s="181">
        <f t="shared" si="13"/>
        <v>43873</v>
      </c>
      <c r="BL49">
        <f t="shared" si="14"/>
        <v>10</v>
      </c>
      <c r="BM49">
        <f t="shared" si="15"/>
        <v>3</v>
      </c>
      <c r="BN49">
        <f t="shared" si="16"/>
        <v>0</v>
      </c>
      <c r="BO49" s="181">
        <f t="shared" si="17"/>
        <v>43873</v>
      </c>
      <c r="BP49">
        <f t="shared" si="18"/>
        <v>18</v>
      </c>
      <c r="BQ49">
        <f t="shared" si="4"/>
        <v>1</v>
      </c>
      <c r="BR49">
        <f t="shared" si="5"/>
        <v>0</v>
      </c>
    </row>
    <row r="50" spans="1:70" x14ac:dyDescent="0.55000000000000004">
      <c r="A50" s="182">
        <v>43874</v>
      </c>
      <c r="B50" s="138"/>
      <c r="C50" s="136"/>
      <c r="D50" s="136"/>
      <c r="E50" s="136"/>
      <c r="F50" s="136"/>
      <c r="G50" s="136"/>
      <c r="H50" s="136"/>
      <c r="I50" s="136"/>
      <c r="J50" s="136"/>
      <c r="K50" s="140"/>
      <c r="L50" s="174"/>
      <c r="M50" s="163"/>
      <c r="N50" s="163"/>
      <c r="O50" s="163"/>
      <c r="P50" s="163"/>
      <c r="Q50" s="163"/>
      <c r="R50" s="163"/>
      <c r="S50" s="163"/>
      <c r="T50" s="163"/>
      <c r="U50" s="163"/>
      <c r="V50" s="163"/>
      <c r="W50" s="164"/>
      <c r="X50" s="176"/>
      <c r="Z50" s="179">
        <f t="shared" si="0"/>
        <v>43874</v>
      </c>
      <c r="AA50" s="232">
        <f t="shared" si="23"/>
        <v>81</v>
      </c>
      <c r="AB50" s="232">
        <f t="shared" si="24"/>
        <v>5</v>
      </c>
      <c r="AC50" s="233">
        <f t="shared" si="25"/>
        <v>1</v>
      </c>
      <c r="AD50" s="160">
        <f t="shared" si="28"/>
        <v>0</v>
      </c>
      <c r="AE50" s="148">
        <v>53</v>
      </c>
      <c r="AF50" s="156">
        <f t="shared" si="26"/>
        <v>0</v>
      </c>
      <c r="AG50" s="148">
        <v>1</v>
      </c>
      <c r="AH50" s="156">
        <f t="shared" si="26"/>
        <v>0</v>
      </c>
      <c r="AI50" s="42">
        <v>1</v>
      </c>
      <c r="AJ50" s="159">
        <f t="shared" si="2"/>
        <v>0</v>
      </c>
      <c r="AK50" s="148">
        <v>10</v>
      </c>
      <c r="AL50" s="156">
        <f t="shared" si="27"/>
        <v>0</v>
      </c>
      <c r="AM50" s="148">
        <v>3</v>
      </c>
      <c r="AN50" s="136"/>
      <c r="AO50" s="158"/>
      <c r="AP50" s="159">
        <f t="shared" si="3"/>
        <v>0</v>
      </c>
      <c r="AQ50" s="148">
        <v>18</v>
      </c>
      <c r="AR50" s="156">
        <f t="shared" si="22"/>
        <v>0</v>
      </c>
      <c r="AS50" s="148">
        <v>1</v>
      </c>
      <c r="AT50" s="136"/>
      <c r="AU50" s="140"/>
      <c r="BG50" s="181">
        <f t="shared" si="9"/>
        <v>43874</v>
      </c>
      <c r="BH50">
        <f t="shared" si="10"/>
        <v>53</v>
      </c>
      <c r="BI50">
        <f t="shared" si="11"/>
        <v>1</v>
      </c>
      <c r="BJ50">
        <f t="shared" si="12"/>
        <v>1</v>
      </c>
      <c r="BK50" s="181">
        <f t="shared" si="13"/>
        <v>43874</v>
      </c>
      <c r="BL50">
        <f t="shared" si="14"/>
        <v>10</v>
      </c>
      <c r="BM50">
        <f t="shared" si="15"/>
        <v>3</v>
      </c>
      <c r="BN50">
        <f t="shared" si="16"/>
        <v>0</v>
      </c>
      <c r="BO50" s="181">
        <f t="shared" si="17"/>
        <v>43874</v>
      </c>
      <c r="BP50">
        <f t="shared" si="18"/>
        <v>18</v>
      </c>
      <c r="BQ50">
        <f t="shared" si="4"/>
        <v>1</v>
      </c>
      <c r="BR50">
        <f t="shared" si="5"/>
        <v>0</v>
      </c>
    </row>
    <row r="51" spans="1:70" x14ac:dyDescent="0.55000000000000004">
      <c r="A51" s="182">
        <v>43875</v>
      </c>
      <c r="B51" s="138"/>
      <c r="C51" s="136"/>
      <c r="D51" s="136"/>
      <c r="E51" s="136"/>
      <c r="F51" s="136"/>
      <c r="G51" s="136"/>
      <c r="H51" s="136"/>
      <c r="I51" s="136"/>
      <c r="J51" s="136"/>
      <c r="K51" s="140"/>
      <c r="L51" s="174"/>
      <c r="M51" s="163"/>
      <c r="N51" s="163"/>
      <c r="O51" s="163"/>
      <c r="P51" s="163"/>
      <c r="Q51" s="163"/>
      <c r="R51" s="163"/>
      <c r="S51" s="163"/>
      <c r="T51" s="163"/>
      <c r="U51" s="163"/>
      <c r="V51" s="163"/>
      <c r="W51" s="164"/>
      <c r="X51" s="176"/>
      <c r="Z51" s="179">
        <f t="shared" si="0"/>
        <v>43875</v>
      </c>
      <c r="AA51" s="232">
        <f>+AE51+AK51+AQ51</f>
        <v>84</v>
      </c>
      <c r="AB51" s="232">
        <f>+AG51+AM51+AS51</f>
        <v>5</v>
      </c>
      <c r="AC51" s="233">
        <f>+AI51+AO51+AU51</f>
        <v>1</v>
      </c>
      <c r="AD51" s="160">
        <f t="shared" si="28"/>
        <v>3</v>
      </c>
      <c r="AE51" s="148">
        <v>56</v>
      </c>
      <c r="AF51" s="156">
        <f t="shared" si="26"/>
        <v>0</v>
      </c>
      <c r="AG51" s="148">
        <v>1</v>
      </c>
      <c r="AH51" s="156">
        <f t="shared" si="26"/>
        <v>0</v>
      </c>
      <c r="AI51" s="42">
        <v>1</v>
      </c>
      <c r="AJ51" s="159">
        <f t="shared" si="2"/>
        <v>0</v>
      </c>
      <c r="AK51" s="148">
        <v>10</v>
      </c>
      <c r="AL51" s="156">
        <f t="shared" si="27"/>
        <v>0</v>
      </c>
      <c r="AM51" s="148">
        <v>3</v>
      </c>
      <c r="AN51" s="136"/>
      <c r="AO51" s="158"/>
      <c r="AP51" s="159">
        <f t="shared" si="3"/>
        <v>0</v>
      </c>
      <c r="AQ51" s="148">
        <v>18</v>
      </c>
      <c r="AR51" s="156">
        <f t="shared" si="22"/>
        <v>0</v>
      </c>
      <c r="AS51" s="148">
        <v>1</v>
      </c>
      <c r="AT51" s="136"/>
      <c r="AU51" s="140"/>
      <c r="BG51" s="181">
        <f t="shared" si="9"/>
        <v>43875</v>
      </c>
      <c r="BH51">
        <f t="shared" si="10"/>
        <v>56</v>
      </c>
      <c r="BI51">
        <f t="shared" si="11"/>
        <v>1</v>
      </c>
      <c r="BJ51">
        <f t="shared" si="12"/>
        <v>1</v>
      </c>
      <c r="BK51" s="181">
        <f t="shared" si="13"/>
        <v>43875</v>
      </c>
      <c r="BL51">
        <f t="shared" si="14"/>
        <v>10</v>
      </c>
      <c r="BM51">
        <f t="shared" si="15"/>
        <v>3</v>
      </c>
      <c r="BN51">
        <f t="shared" si="16"/>
        <v>0</v>
      </c>
      <c r="BO51" s="181">
        <f t="shared" si="17"/>
        <v>43875</v>
      </c>
      <c r="BP51">
        <f t="shared" si="18"/>
        <v>18</v>
      </c>
      <c r="BQ51">
        <f t="shared" si="4"/>
        <v>1</v>
      </c>
      <c r="BR51">
        <f t="shared" si="5"/>
        <v>0</v>
      </c>
    </row>
    <row r="52" spans="1:70" x14ac:dyDescent="0.55000000000000004">
      <c r="A52" s="182">
        <v>43876</v>
      </c>
      <c r="B52" s="138"/>
      <c r="C52" s="136"/>
      <c r="D52" s="136"/>
      <c r="E52" s="136"/>
      <c r="F52" s="136"/>
      <c r="G52" s="136"/>
      <c r="H52" s="136"/>
      <c r="I52" s="136"/>
      <c r="J52" s="136"/>
      <c r="K52" s="140"/>
      <c r="L52" s="174"/>
      <c r="M52" s="163"/>
      <c r="N52" s="163"/>
      <c r="O52" s="163"/>
      <c r="P52" s="163"/>
      <c r="Q52" s="163"/>
      <c r="R52" s="163"/>
      <c r="S52" s="163"/>
      <c r="T52" s="163"/>
      <c r="U52" s="163"/>
      <c r="V52" s="163"/>
      <c r="W52" s="164"/>
      <c r="X52" s="176"/>
      <c r="Z52" s="179">
        <f t="shared" si="0"/>
        <v>43876</v>
      </c>
      <c r="AA52" s="232">
        <f t="shared" ref="AA52:AA60" si="29">+AE52+AK52+AQ52</f>
        <v>84</v>
      </c>
      <c r="AB52" s="232">
        <f t="shared" ref="AB52:AB60" si="30">+AG52+AM52+AS52</f>
        <v>6</v>
      </c>
      <c r="AC52" s="233">
        <f t="shared" ref="AC52:AC60" si="31">+AI52+AO52+AU52</f>
        <v>1</v>
      </c>
      <c r="AD52" s="160">
        <f t="shared" ref="AD52:AD66" si="32">+AE52-AE51</f>
        <v>0</v>
      </c>
      <c r="AE52" s="148">
        <v>56</v>
      </c>
      <c r="AF52" s="156">
        <f t="shared" si="26"/>
        <v>0</v>
      </c>
      <c r="AG52" s="148">
        <v>1</v>
      </c>
      <c r="AH52" s="156">
        <f t="shared" si="26"/>
        <v>0</v>
      </c>
      <c r="AI52" s="42">
        <v>1</v>
      </c>
      <c r="AJ52" s="159">
        <f t="shared" si="2"/>
        <v>0</v>
      </c>
      <c r="AK52" s="148">
        <v>10</v>
      </c>
      <c r="AL52" s="156">
        <f t="shared" si="27"/>
        <v>0</v>
      </c>
      <c r="AM52" s="148">
        <v>3</v>
      </c>
      <c r="AN52" s="136"/>
      <c r="AO52" s="158"/>
      <c r="AP52" s="159">
        <f t="shared" si="3"/>
        <v>0</v>
      </c>
      <c r="AQ52" s="148">
        <v>18</v>
      </c>
      <c r="AR52" s="156">
        <f t="shared" si="22"/>
        <v>1</v>
      </c>
      <c r="AS52" s="148">
        <v>2</v>
      </c>
      <c r="AT52" s="136"/>
      <c r="AU52" s="140"/>
      <c r="BG52" s="181">
        <f t="shared" si="9"/>
        <v>43876</v>
      </c>
      <c r="BH52">
        <f t="shared" si="10"/>
        <v>56</v>
      </c>
      <c r="BI52">
        <f t="shared" si="11"/>
        <v>1</v>
      </c>
      <c r="BJ52">
        <f t="shared" si="12"/>
        <v>1</v>
      </c>
      <c r="BK52" s="181">
        <f t="shared" si="13"/>
        <v>43876</v>
      </c>
      <c r="BL52">
        <f t="shared" si="14"/>
        <v>10</v>
      </c>
      <c r="BM52">
        <f t="shared" si="15"/>
        <v>3</v>
      </c>
      <c r="BN52">
        <f t="shared" si="16"/>
        <v>0</v>
      </c>
      <c r="BO52" s="181">
        <f t="shared" si="17"/>
        <v>43876</v>
      </c>
      <c r="BP52">
        <f t="shared" si="18"/>
        <v>18</v>
      </c>
      <c r="BQ52">
        <f t="shared" si="4"/>
        <v>2</v>
      </c>
      <c r="BR52">
        <f t="shared" si="5"/>
        <v>0</v>
      </c>
    </row>
    <row r="53" spans="1:70" x14ac:dyDescent="0.55000000000000004">
      <c r="A53" s="182">
        <v>43877</v>
      </c>
      <c r="B53" s="138"/>
      <c r="C53" s="136"/>
      <c r="D53" s="136"/>
      <c r="E53" s="136"/>
      <c r="F53" s="136"/>
      <c r="G53" s="136"/>
      <c r="H53" s="136"/>
      <c r="I53" s="136"/>
      <c r="J53" s="136"/>
      <c r="K53" s="140"/>
      <c r="L53" s="174"/>
      <c r="M53" s="163"/>
      <c r="N53" s="163"/>
      <c r="O53" s="163"/>
      <c r="P53" s="163"/>
      <c r="Q53" s="163"/>
      <c r="R53" s="163"/>
      <c r="S53" s="163"/>
      <c r="T53" s="163"/>
      <c r="U53" s="163"/>
      <c r="V53" s="163"/>
      <c r="W53" s="164"/>
      <c r="X53" s="176"/>
      <c r="Z53" s="179">
        <f t="shared" si="0"/>
        <v>43877</v>
      </c>
      <c r="AA53" s="232">
        <f t="shared" si="29"/>
        <v>87</v>
      </c>
      <c r="AB53" s="232">
        <f t="shared" si="30"/>
        <v>8</v>
      </c>
      <c r="AC53" s="233">
        <f t="shared" si="31"/>
        <v>2</v>
      </c>
      <c r="AD53" s="160">
        <f t="shared" si="32"/>
        <v>1</v>
      </c>
      <c r="AE53" s="148">
        <v>57</v>
      </c>
      <c r="AF53" s="156">
        <f t="shared" ref="AF53" si="33">+AG53-AG52</f>
        <v>0</v>
      </c>
      <c r="AG53" s="148">
        <v>1</v>
      </c>
      <c r="AH53" s="156">
        <f t="shared" ref="AH53" si="34">+AI53-AI52</f>
        <v>0</v>
      </c>
      <c r="AI53" s="42">
        <v>1</v>
      </c>
      <c r="AJ53" s="159">
        <f t="shared" si="2"/>
        <v>0</v>
      </c>
      <c r="AK53" s="148">
        <v>10</v>
      </c>
      <c r="AL53" s="156">
        <f t="shared" si="27"/>
        <v>2</v>
      </c>
      <c r="AM53" s="148">
        <v>5</v>
      </c>
      <c r="AN53" s="136"/>
      <c r="AO53" s="158"/>
      <c r="AP53" s="159">
        <f t="shared" si="3"/>
        <v>2</v>
      </c>
      <c r="AQ53" s="148">
        <v>20</v>
      </c>
      <c r="AR53" s="156">
        <f t="shared" si="22"/>
        <v>0</v>
      </c>
      <c r="AS53" s="148">
        <v>2</v>
      </c>
      <c r="AT53" s="156">
        <f>+AU53-AU52</f>
        <v>1</v>
      </c>
      <c r="AU53" s="149">
        <v>1</v>
      </c>
      <c r="BG53" s="181">
        <f t="shared" si="9"/>
        <v>43877</v>
      </c>
      <c r="BH53">
        <f t="shared" si="10"/>
        <v>57</v>
      </c>
      <c r="BI53">
        <f t="shared" si="11"/>
        <v>1</v>
      </c>
      <c r="BJ53">
        <f t="shared" si="12"/>
        <v>1</v>
      </c>
      <c r="BK53" s="181">
        <f t="shared" si="13"/>
        <v>43877</v>
      </c>
      <c r="BL53">
        <f t="shared" si="14"/>
        <v>10</v>
      </c>
      <c r="BM53">
        <f t="shared" si="15"/>
        <v>5</v>
      </c>
      <c r="BN53">
        <f t="shared" si="16"/>
        <v>0</v>
      </c>
      <c r="BO53" s="181">
        <f t="shared" si="17"/>
        <v>43877</v>
      </c>
      <c r="BP53">
        <f t="shared" si="18"/>
        <v>20</v>
      </c>
      <c r="BQ53">
        <f t="shared" si="4"/>
        <v>2</v>
      </c>
      <c r="BR53">
        <f t="shared" si="5"/>
        <v>1</v>
      </c>
    </row>
    <row r="54" spans="1:70" x14ac:dyDescent="0.55000000000000004">
      <c r="A54" s="182">
        <v>43878</v>
      </c>
      <c r="B54" s="138"/>
      <c r="C54" s="136"/>
      <c r="D54" s="136"/>
      <c r="E54" s="136"/>
      <c r="F54" s="136"/>
      <c r="G54" s="136"/>
      <c r="H54" s="136"/>
      <c r="I54" s="136"/>
      <c r="J54" s="136"/>
      <c r="K54" s="140"/>
      <c r="L54" s="174"/>
      <c r="M54" s="163"/>
      <c r="N54" s="163"/>
      <c r="O54" s="163"/>
      <c r="P54" s="163"/>
      <c r="Q54" s="163"/>
      <c r="R54" s="163"/>
      <c r="S54" s="163"/>
      <c r="T54" s="163"/>
      <c r="U54" s="163"/>
      <c r="V54" s="163"/>
      <c r="W54" s="164"/>
      <c r="X54" s="176"/>
      <c r="Z54" s="179">
        <f t="shared" si="0"/>
        <v>43878</v>
      </c>
      <c r="AA54" s="232">
        <f t="shared" si="29"/>
        <v>92</v>
      </c>
      <c r="AB54" s="232">
        <f t="shared" si="30"/>
        <v>9</v>
      </c>
      <c r="AC54" s="233">
        <f t="shared" si="31"/>
        <v>2</v>
      </c>
      <c r="AD54" s="160">
        <f t="shared" si="32"/>
        <v>3</v>
      </c>
      <c r="AE54" s="148">
        <v>60</v>
      </c>
      <c r="AF54" s="156">
        <f t="shared" ref="AF54" si="35">+AG54-AG53</f>
        <v>1</v>
      </c>
      <c r="AG54" s="148">
        <v>2</v>
      </c>
      <c r="AH54" s="156">
        <f t="shared" ref="AH54" si="36">+AI54-AI53</f>
        <v>0</v>
      </c>
      <c r="AI54" s="42">
        <v>1</v>
      </c>
      <c r="AJ54" s="159">
        <f t="shared" si="2"/>
        <v>0</v>
      </c>
      <c r="AK54" s="148">
        <v>10</v>
      </c>
      <c r="AL54" s="156">
        <f t="shared" si="27"/>
        <v>0</v>
      </c>
      <c r="AM54" s="148">
        <v>5</v>
      </c>
      <c r="AN54" s="136"/>
      <c r="AO54" s="158"/>
      <c r="AP54" s="159">
        <f t="shared" si="3"/>
        <v>2</v>
      </c>
      <c r="AQ54" s="148">
        <v>22</v>
      </c>
      <c r="AR54" s="156">
        <f t="shared" si="22"/>
        <v>0</v>
      </c>
      <c r="AS54" s="148">
        <v>2</v>
      </c>
      <c r="AT54" s="156">
        <f>+AU54-AU53</f>
        <v>0</v>
      </c>
      <c r="AU54" s="149">
        <v>1</v>
      </c>
      <c r="BG54" s="181">
        <f t="shared" si="9"/>
        <v>43878</v>
      </c>
      <c r="BH54">
        <f t="shared" si="10"/>
        <v>60</v>
      </c>
      <c r="BI54">
        <f t="shared" si="11"/>
        <v>2</v>
      </c>
      <c r="BJ54">
        <f t="shared" si="12"/>
        <v>1</v>
      </c>
      <c r="BK54" s="181">
        <f t="shared" si="13"/>
        <v>43878</v>
      </c>
      <c r="BL54">
        <f t="shared" si="14"/>
        <v>10</v>
      </c>
      <c r="BM54">
        <f t="shared" si="15"/>
        <v>5</v>
      </c>
      <c r="BN54">
        <f t="shared" si="16"/>
        <v>0</v>
      </c>
      <c r="BO54" s="181">
        <f t="shared" si="17"/>
        <v>43878</v>
      </c>
      <c r="BP54">
        <f t="shared" si="18"/>
        <v>22</v>
      </c>
      <c r="BQ54">
        <f t="shared" si="4"/>
        <v>2</v>
      </c>
      <c r="BR54">
        <f t="shared" si="5"/>
        <v>1</v>
      </c>
    </row>
    <row r="55" spans="1:70" x14ac:dyDescent="0.55000000000000004">
      <c r="A55" s="182">
        <v>43879</v>
      </c>
      <c r="B55" s="138"/>
      <c r="C55" s="136"/>
      <c r="D55" s="136"/>
      <c r="E55" s="136"/>
      <c r="F55" s="136"/>
      <c r="G55" s="136"/>
      <c r="H55" s="136"/>
      <c r="I55" s="136"/>
      <c r="J55" s="136"/>
      <c r="K55" s="140"/>
      <c r="L55" s="174"/>
      <c r="M55" s="163"/>
      <c r="N55" s="163"/>
      <c r="O55" s="163"/>
      <c r="P55" s="163"/>
      <c r="Q55" s="163"/>
      <c r="R55" s="163"/>
      <c r="S55" s="163"/>
      <c r="T55" s="163"/>
      <c r="U55" s="163"/>
      <c r="V55" s="163"/>
      <c r="W55" s="164"/>
      <c r="X55" s="176"/>
      <c r="Z55" s="179">
        <f t="shared" si="0"/>
        <v>43879</v>
      </c>
      <c r="AA55" s="232">
        <f t="shared" si="29"/>
        <v>94</v>
      </c>
      <c r="AB55" s="232">
        <f t="shared" si="30"/>
        <v>11</v>
      </c>
      <c r="AC55" s="233">
        <f t="shared" si="31"/>
        <v>2</v>
      </c>
      <c r="AD55" s="160">
        <f t="shared" si="32"/>
        <v>2</v>
      </c>
      <c r="AE55" s="148">
        <v>62</v>
      </c>
      <c r="AF55" s="156">
        <f t="shared" ref="AF55" si="37">+AG55-AG54</f>
        <v>2</v>
      </c>
      <c r="AG55" s="148">
        <v>4</v>
      </c>
      <c r="AH55" s="156">
        <f t="shared" ref="AH55" si="38">+AI55-AI54</f>
        <v>0</v>
      </c>
      <c r="AI55" s="42">
        <v>1</v>
      </c>
      <c r="AJ55" s="159">
        <f t="shared" si="2"/>
        <v>0</v>
      </c>
      <c r="AK55" s="148">
        <v>10</v>
      </c>
      <c r="AL55" s="156">
        <f t="shared" si="27"/>
        <v>0</v>
      </c>
      <c r="AM55" s="148">
        <v>5</v>
      </c>
      <c r="AN55" s="136"/>
      <c r="AO55" s="158"/>
      <c r="AP55" s="159">
        <f t="shared" si="3"/>
        <v>0</v>
      </c>
      <c r="AQ55" s="148">
        <v>22</v>
      </c>
      <c r="AR55" s="156">
        <f t="shared" ref="AR55:AR60" si="39">+AS55-AS54</f>
        <v>0</v>
      </c>
      <c r="AS55" s="148">
        <v>2</v>
      </c>
      <c r="AT55" s="156">
        <f t="shared" ref="AP55:AT66" si="40">+AU55-AU54</f>
        <v>0</v>
      </c>
      <c r="AU55" s="149">
        <v>1</v>
      </c>
      <c r="BG55" s="181">
        <f t="shared" si="9"/>
        <v>43879</v>
      </c>
      <c r="BH55">
        <f t="shared" si="10"/>
        <v>62</v>
      </c>
      <c r="BI55">
        <f t="shared" si="11"/>
        <v>4</v>
      </c>
      <c r="BJ55">
        <f t="shared" si="12"/>
        <v>1</v>
      </c>
      <c r="BK55" s="181">
        <f t="shared" si="13"/>
        <v>43879</v>
      </c>
      <c r="BL55">
        <f t="shared" si="14"/>
        <v>10</v>
      </c>
      <c r="BM55">
        <f t="shared" si="15"/>
        <v>5</v>
      </c>
      <c r="BN55">
        <f t="shared" si="16"/>
        <v>0</v>
      </c>
      <c r="BO55" s="181">
        <f t="shared" si="17"/>
        <v>43879</v>
      </c>
      <c r="BP55">
        <f t="shared" si="18"/>
        <v>22</v>
      </c>
      <c r="BQ55">
        <f t="shared" si="4"/>
        <v>2</v>
      </c>
      <c r="BR55">
        <f t="shared" si="5"/>
        <v>1</v>
      </c>
    </row>
    <row r="56" spans="1:70" x14ac:dyDescent="0.55000000000000004">
      <c r="A56" s="182">
        <v>43880</v>
      </c>
      <c r="B56" s="138"/>
      <c r="C56" s="136"/>
      <c r="D56" s="136"/>
      <c r="E56" s="136"/>
      <c r="F56" s="136"/>
      <c r="G56" s="136"/>
      <c r="H56" s="136"/>
      <c r="I56" s="136"/>
      <c r="J56" s="136"/>
      <c r="K56" s="140"/>
      <c r="L56" s="174"/>
      <c r="M56" s="163"/>
      <c r="N56" s="163"/>
      <c r="O56" s="163"/>
      <c r="P56" s="163"/>
      <c r="Q56" s="163"/>
      <c r="R56" s="163"/>
      <c r="S56" s="163"/>
      <c r="T56" s="163"/>
      <c r="U56" s="163"/>
      <c r="V56" s="163"/>
      <c r="W56" s="164"/>
      <c r="X56" s="176"/>
      <c r="Z56" s="179">
        <f t="shared" si="0"/>
        <v>43880</v>
      </c>
      <c r="AA56" s="232">
        <f t="shared" si="29"/>
        <v>99</v>
      </c>
      <c r="AB56" s="232">
        <f t="shared" si="30"/>
        <v>13</v>
      </c>
      <c r="AC56" s="233">
        <f t="shared" si="31"/>
        <v>3</v>
      </c>
      <c r="AD56" s="160">
        <f t="shared" si="32"/>
        <v>3</v>
      </c>
      <c r="AE56" s="148">
        <v>65</v>
      </c>
      <c r="AF56" s="156">
        <f t="shared" ref="AF56" si="41">+AG56-AG55</f>
        <v>1</v>
      </c>
      <c r="AG56" s="148">
        <v>5</v>
      </c>
      <c r="AH56" s="156">
        <f t="shared" ref="AH56" si="42">+AI56-AI55</f>
        <v>1</v>
      </c>
      <c r="AI56" s="42">
        <v>2</v>
      </c>
      <c r="AJ56" s="159">
        <f t="shared" si="2"/>
        <v>0</v>
      </c>
      <c r="AK56" s="148">
        <v>10</v>
      </c>
      <c r="AL56" s="156">
        <f t="shared" si="27"/>
        <v>1</v>
      </c>
      <c r="AM56" s="148">
        <v>6</v>
      </c>
      <c r="AN56" s="136"/>
      <c r="AO56" s="158"/>
      <c r="AP56" s="159">
        <f t="shared" si="3"/>
        <v>2</v>
      </c>
      <c r="AQ56" s="148">
        <v>24</v>
      </c>
      <c r="AR56" s="156">
        <f t="shared" si="39"/>
        <v>0</v>
      </c>
      <c r="AS56" s="148">
        <v>2</v>
      </c>
      <c r="AT56" s="156">
        <f t="shared" si="40"/>
        <v>0</v>
      </c>
      <c r="AU56" s="149">
        <v>1</v>
      </c>
      <c r="BG56" s="181">
        <f t="shared" si="9"/>
        <v>43880</v>
      </c>
      <c r="BH56">
        <f t="shared" si="10"/>
        <v>65</v>
      </c>
      <c r="BI56">
        <f t="shared" si="11"/>
        <v>5</v>
      </c>
      <c r="BJ56">
        <f t="shared" si="12"/>
        <v>2</v>
      </c>
      <c r="BK56" s="181">
        <f t="shared" si="13"/>
        <v>43880</v>
      </c>
      <c r="BL56">
        <f t="shared" si="14"/>
        <v>10</v>
      </c>
      <c r="BM56">
        <f t="shared" si="15"/>
        <v>6</v>
      </c>
      <c r="BN56">
        <f t="shared" si="16"/>
        <v>0</v>
      </c>
      <c r="BO56" s="181">
        <f t="shared" si="17"/>
        <v>43880</v>
      </c>
      <c r="BP56">
        <f t="shared" si="18"/>
        <v>24</v>
      </c>
      <c r="BQ56">
        <f t="shared" si="4"/>
        <v>2</v>
      </c>
      <c r="BR56">
        <f t="shared" si="5"/>
        <v>1</v>
      </c>
    </row>
    <row r="57" spans="1:70" x14ac:dyDescent="0.55000000000000004">
      <c r="A57" s="182">
        <v>43881</v>
      </c>
      <c r="B57" s="138"/>
      <c r="C57" s="136"/>
      <c r="D57" s="136"/>
      <c r="E57" s="136"/>
      <c r="F57" s="136"/>
      <c r="G57" s="136"/>
      <c r="H57" s="136"/>
      <c r="I57" s="136"/>
      <c r="J57" s="136"/>
      <c r="K57" s="140"/>
      <c r="L57" s="174"/>
      <c r="M57" s="163"/>
      <c r="N57" s="163"/>
      <c r="O57" s="163"/>
      <c r="P57" s="163"/>
      <c r="Q57" s="163"/>
      <c r="R57" s="163"/>
      <c r="S57" s="163"/>
      <c r="T57" s="163"/>
      <c r="U57" s="163"/>
      <c r="V57" s="163"/>
      <c r="W57" s="164"/>
      <c r="X57" s="176"/>
      <c r="Z57" s="179">
        <f t="shared" si="0"/>
        <v>43881</v>
      </c>
      <c r="AA57" s="232">
        <f t="shared" si="29"/>
        <v>102</v>
      </c>
      <c r="AB57" s="232">
        <f t="shared" si="30"/>
        <v>13</v>
      </c>
      <c r="AC57" s="233">
        <f t="shared" si="31"/>
        <v>3</v>
      </c>
      <c r="AD57" s="160">
        <f t="shared" si="32"/>
        <v>3</v>
      </c>
      <c r="AE57" s="148">
        <v>68</v>
      </c>
      <c r="AF57" s="156">
        <f t="shared" ref="AF57" si="43">+AG57-AG56</f>
        <v>0</v>
      </c>
      <c r="AG57" s="148">
        <v>5</v>
      </c>
      <c r="AH57" s="156">
        <f t="shared" ref="AH57" si="44">+AI57-AI56</f>
        <v>0</v>
      </c>
      <c r="AI57" s="42">
        <v>2</v>
      </c>
      <c r="AJ57" s="159">
        <f t="shared" si="2"/>
        <v>0</v>
      </c>
      <c r="AK57" s="148">
        <v>10</v>
      </c>
      <c r="AL57" s="156">
        <f t="shared" si="27"/>
        <v>0</v>
      </c>
      <c r="AM57" s="148">
        <v>6</v>
      </c>
      <c r="AN57" s="136"/>
      <c r="AO57" s="158"/>
      <c r="AP57" s="159">
        <f t="shared" si="3"/>
        <v>0</v>
      </c>
      <c r="AQ57" s="148">
        <v>24</v>
      </c>
      <c r="AR57" s="156">
        <f t="shared" si="39"/>
        <v>0</v>
      </c>
      <c r="AS57" s="148">
        <v>2</v>
      </c>
      <c r="AT57" s="156">
        <f t="shared" si="40"/>
        <v>0</v>
      </c>
      <c r="AU57" s="149">
        <v>1</v>
      </c>
      <c r="BG57" s="181">
        <f t="shared" si="9"/>
        <v>43881</v>
      </c>
      <c r="BH57">
        <f t="shared" si="10"/>
        <v>68</v>
      </c>
      <c r="BI57">
        <f t="shared" si="11"/>
        <v>5</v>
      </c>
      <c r="BJ57">
        <f t="shared" si="12"/>
        <v>2</v>
      </c>
      <c r="BK57" s="181">
        <f t="shared" si="13"/>
        <v>43881</v>
      </c>
      <c r="BL57">
        <f t="shared" si="14"/>
        <v>10</v>
      </c>
      <c r="BM57">
        <f t="shared" si="15"/>
        <v>6</v>
      </c>
      <c r="BN57">
        <f t="shared" si="16"/>
        <v>0</v>
      </c>
      <c r="BO57" s="181">
        <f t="shared" si="17"/>
        <v>43881</v>
      </c>
      <c r="BP57">
        <f t="shared" si="18"/>
        <v>24</v>
      </c>
      <c r="BQ57">
        <f t="shared" si="4"/>
        <v>2</v>
      </c>
      <c r="BR57">
        <f t="shared" si="5"/>
        <v>1</v>
      </c>
    </row>
    <row r="58" spans="1:70" x14ac:dyDescent="0.55000000000000004">
      <c r="A58" s="181">
        <v>43882</v>
      </c>
      <c r="B58" s="138"/>
      <c r="C58" s="136"/>
      <c r="D58" s="136"/>
      <c r="E58" s="136"/>
      <c r="F58" s="136"/>
      <c r="G58" s="136"/>
      <c r="H58" s="136"/>
      <c r="I58" s="136"/>
      <c r="J58" s="136"/>
      <c r="K58" s="140"/>
      <c r="L58" s="174"/>
      <c r="M58" s="163"/>
      <c r="N58" s="163"/>
      <c r="O58" s="163"/>
      <c r="P58" s="163"/>
      <c r="Q58" s="163"/>
      <c r="R58" s="163"/>
      <c r="S58" s="163"/>
      <c r="T58" s="163"/>
      <c r="U58" s="163"/>
      <c r="V58" s="163"/>
      <c r="W58" s="164"/>
      <c r="X58" s="176"/>
      <c r="Z58" s="179">
        <f t="shared" si="0"/>
        <v>43882</v>
      </c>
      <c r="AA58" s="232">
        <f t="shared" si="29"/>
        <v>104</v>
      </c>
      <c r="AB58" s="232">
        <f t="shared" si="30"/>
        <v>14</v>
      </c>
      <c r="AC58" s="233">
        <f t="shared" si="31"/>
        <v>3</v>
      </c>
      <c r="AD58" s="160">
        <f t="shared" si="32"/>
        <v>0</v>
      </c>
      <c r="AE58" s="148">
        <v>68</v>
      </c>
      <c r="AF58" s="156">
        <f t="shared" ref="AF58" si="45">+AG58-AG57</f>
        <v>1</v>
      </c>
      <c r="AG58" s="148">
        <v>6</v>
      </c>
      <c r="AH58" s="156">
        <f t="shared" ref="AH58" si="46">+AI58-AI57</f>
        <v>0</v>
      </c>
      <c r="AI58" s="42">
        <v>2</v>
      </c>
      <c r="AJ58" s="159">
        <f t="shared" si="2"/>
        <v>0</v>
      </c>
      <c r="AK58" s="148">
        <v>10</v>
      </c>
      <c r="AL58" s="156">
        <f t="shared" si="27"/>
        <v>0</v>
      </c>
      <c r="AM58" s="148">
        <v>6</v>
      </c>
      <c r="AN58" s="136"/>
      <c r="AO58" s="158"/>
      <c r="AP58" s="159">
        <f t="shared" si="3"/>
        <v>2</v>
      </c>
      <c r="AQ58" s="148">
        <v>26</v>
      </c>
      <c r="AR58" s="156">
        <f t="shared" si="39"/>
        <v>0</v>
      </c>
      <c r="AS58" s="148">
        <v>2</v>
      </c>
      <c r="AT58" s="156">
        <f t="shared" si="40"/>
        <v>0</v>
      </c>
      <c r="AU58" s="149">
        <v>1</v>
      </c>
      <c r="BG58" s="181">
        <f t="shared" si="9"/>
        <v>43882</v>
      </c>
      <c r="BH58">
        <f t="shared" si="10"/>
        <v>68</v>
      </c>
      <c r="BI58">
        <f t="shared" si="11"/>
        <v>6</v>
      </c>
      <c r="BJ58">
        <f t="shared" si="12"/>
        <v>2</v>
      </c>
      <c r="BK58" s="181">
        <f t="shared" si="13"/>
        <v>43882</v>
      </c>
      <c r="BL58">
        <f t="shared" si="14"/>
        <v>10</v>
      </c>
      <c r="BM58">
        <f t="shared" si="15"/>
        <v>6</v>
      </c>
      <c r="BN58">
        <f t="shared" si="16"/>
        <v>0</v>
      </c>
      <c r="BO58" s="181">
        <f t="shared" si="17"/>
        <v>43882</v>
      </c>
      <c r="BP58">
        <f t="shared" si="18"/>
        <v>26</v>
      </c>
      <c r="BQ58">
        <f t="shared" si="4"/>
        <v>2</v>
      </c>
      <c r="BR58">
        <f t="shared" si="5"/>
        <v>1</v>
      </c>
    </row>
    <row r="59" spans="1:70" x14ac:dyDescent="0.55000000000000004">
      <c r="A59" s="181">
        <v>43883</v>
      </c>
      <c r="B59" s="138"/>
      <c r="C59" s="136"/>
      <c r="D59" s="136"/>
      <c r="E59" s="136"/>
      <c r="F59" s="136"/>
      <c r="G59" s="136"/>
      <c r="H59" s="136"/>
      <c r="I59" s="136"/>
      <c r="J59" s="136"/>
      <c r="K59" s="140"/>
      <c r="L59" s="174"/>
      <c r="M59" s="163"/>
      <c r="N59" s="163"/>
      <c r="O59" s="163"/>
      <c r="P59" s="163"/>
      <c r="Q59" s="163"/>
      <c r="R59" s="163"/>
      <c r="S59" s="163"/>
      <c r="T59" s="163"/>
      <c r="U59" s="163"/>
      <c r="V59" s="163"/>
      <c r="W59" s="164"/>
      <c r="X59" s="176"/>
      <c r="Z59" s="179">
        <f t="shared" si="0"/>
        <v>43883</v>
      </c>
      <c r="AA59" s="232">
        <f t="shared" si="29"/>
        <v>105</v>
      </c>
      <c r="AB59" s="232">
        <f t="shared" si="30"/>
        <v>19</v>
      </c>
      <c r="AC59" s="233">
        <f t="shared" si="31"/>
        <v>3</v>
      </c>
      <c r="AD59" s="160">
        <f t="shared" si="32"/>
        <v>1</v>
      </c>
      <c r="AE59" s="148">
        <v>69</v>
      </c>
      <c r="AF59" s="156">
        <f t="shared" ref="AF59:AF69" si="47">+AG59-AG58</f>
        <v>5</v>
      </c>
      <c r="AG59" s="148">
        <v>11</v>
      </c>
      <c r="AH59" s="156">
        <f t="shared" ref="AH59" si="48">+AI59-AI58</f>
        <v>0</v>
      </c>
      <c r="AI59" s="42">
        <v>2</v>
      </c>
      <c r="AJ59" s="159">
        <f t="shared" si="2"/>
        <v>0</v>
      </c>
      <c r="AK59" s="148">
        <v>10</v>
      </c>
      <c r="AL59" s="156">
        <f t="shared" si="27"/>
        <v>0</v>
      </c>
      <c r="AM59" s="148">
        <v>6</v>
      </c>
      <c r="AN59" s="136"/>
      <c r="AO59" s="158"/>
      <c r="AP59" s="159">
        <f t="shared" si="3"/>
        <v>0</v>
      </c>
      <c r="AQ59" s="148">
        <v>26</v>
      </c>
      <c r="AR59" s="156">
        <f t="shared" si="39"/>
        <v>0</v>
      </c>
      <c r="AS59" s="148">
        <v>2</v>
      </c>
      <c r="AT59" s="156">
        <f t="shared" si="40"/>
        <v>0</v>
      </c>
      <c r="AU59" s="149">
        <v>1</v>
      </c>
      <c r="BG59" s="181">
        <f t="shared" si="9"/>
        <v>43883</v>
      </c>
      <c r="BH59">
        <f t="shared" si="10"/>
        <v>69</v>
      </c>
      <c r="BI59">
        <f t="shared" si="11"/>
        <v>11</v>
      </c>
      <c r="BJ59">
        <f t="shared" si="12"/>
        <v>2</v>
      </c>
      <c r="BK59" s="181">
        <f t="shared" si="13"/>
        <v>43883</v>
      </c>
      <c r="BL59">
        <f t="shared" si="14"/>
        <v>10</v>
      </c>
      <c r="BM59">
        <f t="shared" si="15"/>
        <v>6</v>
      </c>
      <c r="BN59">
        <f t="shared" si="16"/>
        <v>0</v>
      </c>
      <c r="BO59" s="181">
        <f t="shared" si="17"/>
        <v>43883</v>
      </c>
      <c r="BP59">
        <f t="shared" si="18"/>
        <v>26</v>
      </c>
      <c r="BQ59">
        <f t="shared" si="4"/>
        <v>2</v>
      </c>
      <c r="BR59">
        <f t="shared" si="5"/>
        <v>1</v>
      </c>
    </row>
    <row r="60" spans="1:70" x14ac:dyDescent="0.55000000000000004">
      <c r="A60" s="181">
        <v>43884</v>
      </c>
      <c r="B60" s="138"/>
      <c r="C60" s="136"/>
      <c r="D60" s="136"/>
      <c r="E60" s="136"/>
      <c r="F60" s="136"/>
      <c r="G60" s="136"/>
      <c r="H60" s="136"/>
      <c r="I60" s="136"/>
      <c r="J60" s="136"/>
      <c r="K60" s="140"/>
      <c r="L60" s="174"/>
      <c r="M60" s="163"/>
      <c r="N60" s="163"/>
      <c r="O60" s="163"/>
      <c r="P60" s="163"/>
      <c r="Q60" s="163"/>
      <c r="R60" s="163"/>
      <c r="S60" s="163"/>
      <c r="T60" s="163"/>
      <c r="U60" s="163"/>
      <c r="V60" s="163"/>
      <c r="W60" s="164"/>
      <c r="X60" s="176"/>
      <c r="Z60" s="179">
        <f t="shared" si="0"/>
        <v>43884</v>
      </c>
      <c r="AA60" s="232">
        <f t="shared" si="29"/>
        <v>112</v>
      </c>
      <c r="AB60" s="232">
        <f t="shared" si="30"/>
        <v>20</v>
      </c>
      <c r="AC60" s="233">
        <f t="shared" si="31"/>
        <v>3</v>
      </c>
      <c r="AD60" s="160">
        <f t="shared" si="32"/>
        <v>5</v>
      </c>
      <c r="AE60" s="148">
        <v>74</v>
      </c>
      <c r="AF60" s="156">
        <f t="shared" si="47"/>
        <v>1</v>
      </c>
      <c r="AG60" s="148">
        <v>12</v>
      </c>
      <c r="AH60" s="156">
        <f t="shared" ref="AH60:AH69" si="49">+AI60-AI59</f>
        <v>0</v>
      </c>
      <c r="AI60" s="42">
        <v>2</v>
      </c>
      <c r="AJ60" s="159">
        <f t="shared" si="2"/>
        <v>0</v>
      </c>
      <c r="AK60" s="148">
        <v>10</v>
      </c>
      <c r="AL60" s="156">
        <f t="shared" si="27"/>
        <v>0</v>
      </c>
      <c r="AM60" s="148">
        <v>6</v>
      </c>
      <c r="AN60" s="136"/>
      <c r="AO60" s="158"/>
      <c r="AP60" s="159">
        <f t="shared" si="3"/>
        <v>2</v>
      </c>
      <c r="AQ60" s="148">
        <v>28</v>
      </c>
      <c r="AR60" s="156">
        <f t="shared" si="39"/>
        <v>0</v>
      </c>
      <c r="AS60" s="148">
        <v>2</v>
      </c>
      <c r="AT60" s="156">
        <f t="shared" si="40"/>
        <v>0</v>
      </c>
      <c r="AU60" s="149">
        <v>1</v>
      </c>
      <c r="BG60" s="181">
        <f t="shared" si="9"/>
        <v>43884</v>
      </c>
      <c r="BH60">
        <f t="shared" si="10"/>
        <v>74</v>
      </c>
      <c r="BI60">
        <f t="shared" si="11"/>
        <v>12</v>
      </c>
      <c r="BJ60">
        <f t="shared" si="12"/>
        <v>2</v>
      </c>
      <c r="BK60" s="181">
        <f t="shared" si="13"/>
        <v>43884</v>
      </c>
      <c r="BL60">
        <f t="shared" si="14"/>
        <v>10</v>
      </c>
      <c r="BM60">
        <f t="shared" si="15"/>
        <v>6</v>
      </c>
      <c r="BN60">
        <f t="shared" si="16"/>
        <v>0</v>
      </c>
      <c r="BO60" s="181">
        <f t="shared" si="17"/>
        <v>43884</v>
      </c>
      <c r="BP60">
        <f t="shared" si="18"/>
        <v>28</v>
      </c>
      <c r="BQ60">
        <f t="shared" si="4"/>
        <v>2</v>
      </c>
      <c r="BR60">
        <f t="shared" si="5"/>
        <v>1</v>
      </c>
    </row>
    <row r="61" spans="1:70" x14ac:dyDescent="0.55000000000000004">
      <c r="A61" s="181">
        <v>43885</v>
      </c>
      <c r="B61" s="138"/>
      <c r="C61" s="136"/>
      <c r="D61" s="136"/>
      <c r="E61" s="136"/>
      <c r="F61" s="136"/>
      <c r="G61" s="136"/>
      <c r="H61" s="136"/>
      <c r="I61" s="136"/>
      <c r="J61" s="136"/>
      <c r="K61" s="140"/>
      <c r="L61" s="174"/>
      <c r="M61" s="163"/>
      <c r="N61" s="163"/>
      <c r="O61" s="163"/>
      <c r="P61" s="163"/>
      <c r="Q61" s="163"/>
      <c r="R61" s="163"/>
      <c r="S61" s="163"/>
      <c r="T61" s="163"/>
      <c r="U61" s="163"/>
      <c r="V61" s="163"/>
      <c r="W61" s="164"/>
      <c r="X61" s="176"/>
      <c r="Z61" s="179">
        <f t="shared" si="0"/>
        <v>43885</v>
      </c>
      <c r="AA61" s="232">
        <f>+AE61+AK61+AQ61</f>
        <v>121</v>
      </c>
      <c r="AB61" s="232">
        <f>+AG61+AM61+AS61</f>
        <v>30</v>
      </c>
      <c r="AC61" s="233">
        <f>+AI61+AO61+AU61</f>
        <v>3</v>
      </c>
      <c r="AD61" s="160">
        <f t="shared" si="32"/>
        <v>7</v>
      </c>
      <c r="AE61" s="148">
        <v>81</v>
      </c>
      <c r="AF61" s="156">
        <f t="shared" si="47"/>
        <v>7</v>
      </c>
      <c r="AG61" s="148">
        <v>19</v>
      </c>
      <c r="AH61" s="156">
        <f t="shared" si="49"/>
        <v>0</v>
      </c>
      <c r="AI61" s="42">
        <v>2</v>
      </c>
      <c r="AJ61" s="159">
        <f t="shared" si="2"/>
        <v>0</v>
      </c>
      <c r="AK61" s="148">
        <v>10</v>
      </c>
      <c r="AL61" s="156">
        <f t="shared" si="27"/>
        <v>0</v>
      </c>
      <c r="AM61" s="148">
        <v>6</v>
      </c>
      <c r="AN61" s="136"/>
      <c r="AO61" s="158"/>
      <c r="AP61" s="159">
        <f t="shared" si="3"/>
        <v>2</v>
      </c>
      <c r="AQ61" s="148">
        <v>30</v>
      </c>
      <c r="AR61" s="156">
        <f t="shared" si="40"/>
        <v>3</v>
      </c>
      <c r="AS61" s="148">
        <v>5</v>
      </c>
      <c r="AT61" s="156">
        <f t="shared" si="40"/>
        <v>0</v>
      </c>
      <c r="AU61" s="149">
        <v>1</v>
      </c>
      <c r="BG61" s="181">
        <f t="shared" si="9"/>
        <v>43885</v>
      </c>
      <c r="BH61">
        <f t="shared" si="10"/>
        <v>81</v>
      </c>
      <c r="BI61">
        <f t="shared" si="11"/>
        <v>19</v>
      </c>
      <c r="BJ61">
        <f t="shared" si="12"/>
        <v>2</v>
      </c>
      <c r="BK61" s="181">
        <f t="shared" si="13"/>
        <v>43885</v>
      </c>
      <c r="BL61">
        <f t="shared" si="14"/>
        <v>10</v>
      </c>
      <c r="BM61">
        <f t="shared" si="15"/>
        <v>6</v>
      </c>
      <c r="BN61">
        <f t="shared" si="16"/>
        <v>0</v>
      </c>
      <c r="BO61" s="181">
        <f t="shared" si="17"/>
        <v>43885</v>
      </c>
      <c r="BP61">
        <f t="shared" si="18"/>
        <v>30</v>
      </c>
      <c r="BQ61">
        <f t="shared" si="4"/>
        <v>5</v>
      </c>
      <c r="BR61">
        <f t="shared" si="5"/>
        <v>1</v>
      </c>
    </row>
    <row r="62" spans="1:70" x14ac:dyDescent="0.55000000000000004">
      <c r="A62" s="181">
        <v>43886</v>
      </c>
      <c r="B62" s="138"/>
      <c r="C62" s="136"/>
      <c r="D62" s="136"/>
      <c r="E62" s="136"/>
      <c r="F62" s="136"/>
      <c r="G62" s="136"/>
      <c r="H62" s="136"/>
      <c r="I62" s="136"/>
      <c r="J62" s="136"/>
      <c r="K62" s="140"/>
      <c r="L62" s="174"/>
      <c r="M62" s="163"/>
      <c r="N62" s="163"/>
      <c r="O62" s="163"/>
      <c r="P62" s="163"/>
      <c r="Q62" s="163"/>
      <c r="R62" s="163"/>
      <c r="S62" s="163"/>
      <c r="T62" s="163"/>
      <c r="U62" s="163"/>
      <c r="V62" s="163"/>
      <c r="W62" s="164"/>
      <c r="X62" s="176"/>
      <c r="Z62" s="179">
        <f t="shared" si="0"/>
        <v>43886</v>
      </c>
      <c r="AA62" s="232">
        <f t="shared" ref="AA62:AA64" si="50">+AE62+AK62+AQ62</f>
        <v>126</v>
      </c>
      <c r="AB62" s="232">
        <f t="shared" ref="AB62:AB64" si="51">+AG62+AM62+AS62</f>
        <v>30</v>
      </c>
      <c r="AC62" s="233">
        <f t="shared" ref="AC62:AC64" si="52">+AI62+AO62+AU62</f>
        <v>3</v>
      </c>
      <c r="AD62" s="160">
        <f t="shared" si="32"/>
        <v>4</v>
      </c>
      <c r="AE62" s="148">
        <v>85</v>
      </c>
      <c r="AF62" s="156">
        <f t="shared" si="47"/>
        <v>-1</v>
      </c>
      <c r="AG62" s="221">
        <v>18</v>
      </c>
      <c r="AH62" s="156">
        <f t="shared" si="49"/>
        <v>0</v>
      </c>
      <c r="AI62" s="42">
        <v>2</v>
      </c>
      <c r="AJ62" s="159">
        <f t="shared" si="2"/>
        <v>0</v>
      </c>
      <c r="AK62" s="148">
        <v>10</v>
      </c>
      <c r="AL62" s="156">
        <f t="shared" si="27"/>
        <v>1</v>
      </c>
      <c r="AM62" s="148">
        <v>7</v>
      </c>
      <c r="AN62" s="136"/>
      <c r="AO62" s="158"/>
      <c r="AP62" s="159">
        <f t="shared" si="3"/>
        <v>1</v>
      </c>
      <c r="AQ62" s="148">
        <v>31</v>
      </c>
      <c r="AR62" s="156">
        <f t="shared" si="40"/>
        <v>0</v>
      </c>
      <c r="AS62" s="148">
        <v>5</v>
      </c>
      <c r="AT62" s="156">
        <f t="shared" si="40"/>
        <v>0</v>
      </c>
      <c r="AU62" s="149">
        <v>1</v>
      </c>
      <c r="BG62" s="181">
        <f t="shared" si="9"/>
        <v>43886</v>
      </c>
      <c r="BH62">
        <f t="shared" si="10"/>
        <v>85</v>
      </c>
      <c r="BI62">
        <f t="shared" si="11"/>
        <v>18</v>
      </c>
      <c r="BJ62">
        <f t="shared" si="12"/>
        <v>2</v>
      </c>
      <c r="BK62" s="181">
        <f t="shared" si="13"/>
        <v>43886</v>
      </c>
      <c r="BL62">
        <f t="shared" si="14"/>
        <v>10</v>
      </c>
      <c r="BM62">
        <f t="shared" si="15"/>
        <v>7</v>
      </c>
      <c r="BN62">
        <f t="shared" si="16"/>
        <v>0</v>
      </c>
      <c r="BO62" s="181">
        <f t="shared" si="17"/>
        <v>43886</v>
      </c>
      <c r="BP62">
        <f t="shared" si="18"/>
        <v>31</v>
      </c>
      <c r="BQ62">
        <f t="shared" si="4"/>
        <v>5</v>
      </c>
      <c r="BR62">
        <f t="shared" si="5"/>
        <v>1</v>
      </c>
    </row>
    <row r="63" spans="1:70" x14ac:dyDescent="0.55000000000000004">
      <c r="A63" s="181">
        <v>43887</v>
      </c>
      <c r="B63" s="138"/>
      <c r="C63" s="136"/>
      <c r="D63" s="136"/>
      <c r="E63" s="136"/>
      <c r="F63" s="136"/>
      <c r="G63" s="136"/>
      <c r="H63" s="136"/>
      <c r="I63" s="136"/>
      <c r="J63" s="136"/>
      <c r="K63" s="140"/>
      <c r="L63" s="174"/>
      <c r="M63" s="163"/>
      <c r="N63" s="163"/>
      <c r="O63" s="163"/>
      <c r="P63" s="163"/>
      <c r="Q63" s="163"/>
      <c r="R63" s="163"/>
      <c r="S63" s="163"/>
      <c r="T63" s="163"/>
      <c r="U63" s="163"/>
      <c r="V63" s="163"/>
      <c r="W63" s="164"/>
      <c r="X63" s="176"/>
      <c r="Z63" s="179">
        <f t="shared" si="0"/>
        <v>43887</v>
      </c>
      <c r="AA63" s="232">
        <f t="shared" si="50"/>
        <v>133</v>
      </c>
      <c r="AB63" s="232">
        <f t="shared" si="51"/>
        <v>36</v>
      </c>
      <c r="AC63" s="233">
        <f t="shared" si="52"/>
        <v>3</v>
      </c>
      <c r="AD63" s="160">
        <f t="shared" si="32"/>
        <v>6</v>
      </c>
      <c r="AE63" s="148">
        <v>91</v>
      </c>
      <c r="AF63" s="156">
        <f t="shared" si="47"/>
        <v>6</v>
      </c>
      <c r="AG63" s="148">
        <v>24</v>
      </c>
      <c r="AH63" s="156">
        <f t="shared" si="49"/>
        <v>0</v>
      </c>
      <c r="AI63" s="42">
        <v>2</v>
      </c>
      <c r="AJ63" s="159">
        <f t="shared" si="2"/>
        <v>0</v>
      </c>
      <c r="AK63" s="148">
        <v>10</v>
      </c>
      <c r="AL63" s="156">
        <f t="shared" si="27"/>
        <v>0</v>
      </c>
      <c r="AM63" s="148">
        <v>7</v>
      </c>
      <c r="AN63" s="136"/>
      <c r="AO63" s="158"/>
      <c r="AP63" s="156">
        <f t="shared" si="40"/>
        <v>1</v>
      </c>
      <c r="AQ63" s="148">
        <v>32</v>
      </c>
      <c r="AR63" s="156">
        <f t="shared" si="40"/>
        <v>0</v>
      </c>
      <c r="AS63" s="148">
        <v>5</v>
      </c>
      <c r="AT63" s="156">
        <f t="shared" si="40"/>
        <v>0</v>
      </c>
      <c r="AU63" s="149">
        <v>1</v>
      </c>
      <c r="BG63" s="181">
        <f t="shared" si="9"/>
        <v>43887</v>
      </c>
      <c r="BH63">
        <f t="shared" si="10"/>
        <v>91</v>
      </c>
      <c r="BI63">
        <f t="shared" si="11"/>
        <v>24</v>
      </c>
      <c r="BJ63">
        <f t="shared" si="12"/>
        <v>2</v>
      </c>
      <c r="BK63" s="181">
        <f t="shared" si="13"/>
        <v>43887</v>
      </c>
      <c r="BL63">
        <f t="shared" si="14"/>
        <v>10</v>
      </c>
      <c r="BM63">
        <f t="shared" si="15"/>
        <v>7</v>
      </c>
      <c r="BN63">
        <f t="shared" si="16"/>
        <v>0</v>
      </c>
      <c r="BO63" s="181">
        <f t="shared" si="17"/>
        <v>43887</v>
      </c>
      <c r="BP63">
        <f t="shared" si="18"/>
        <v>32</v>
      </c>
      <c r="BQ63">
        <f t="shared" si="4"/>
        <v>5</v>
      </c>
      <c r="BR63">
        <f t="shared" si="5"/>
        <v>1</v>
      </c>
    </row>
    <row r="64" spans="1:70" x14ac:dyDescent="0.55000000000000004">
      <c r="A64" s="181">
        <v>43888</v>
      </c>
      <c r="B64" s="138"/>
      <c r="C64" s="136"/>
      <c r="D64" s="136"/>
      <c r="E64" s="136"/>
      <c r="F64" s="136"/>
      <c r="G64" s="136"/>
      <c r="H64" s="136"/>
      <c r="I64" s="136"/>
      <c r="J64" s="136"/>
      <c r="K64" s="140"/>
      <c r="L64" s="174"/>
      <c r="M64" s="163"/>
      <c r="N64" s="163"/>
      <c r="O64" s="163"/>
      <c r="P64" s="163"/>
      <c r="Q64" s="163"/>
      <c r="R64" s="163"/>
      <c r="S64" s="163"/>
      <c r="T64" s="163"/>
      <c r="U64" s="163"/>
      <c r="V64" s="163"/>
      <c r="W64" s="164"/>
      <c r="X64" s="176"/>
      <c r="Z64" s="179">
        <f t="shared" si="0"/>
        <v>43888</v>
      </c>
      <c r="AA64" s="232">
        <f t="shared" si="50"/>
        <v>135</v>
      </c>
      <c r="AB64" s="232">
        <f t="shared" si="51"/>
        <v>39</v>
      </c>
      <c r="AC64" s="233">
        <f t="shared" si="52"/>
        <v>3</v>
      </c>
      <c r="AD64" s="160">
        <f t="shared" si="32"/>
        <v>2</v>
      </c>
      <c r="AE64" s="148">
        <v>93</v>
      </c>
      <c r="AF64" s="156">
        <f t="shared" si="47"/>
        <v>2</v>
      </c>
      <c r="AG64" s="148">
        <v>26</v>
      </c>
      <c r="AH64" s="156">
        <f t="shared" si="49"/>
        <v>0</v>
      </c>
      <c r="AI64" s="42">
        <v>2</v>
      </c>
      <c r="AJ64" s="159">
        <f t="shared" si="2"/>
        <v>0</v>
      </c>
      <c r="AK64" s="148">
        <v>10</v>
      </c>
      <c r="AL64" s="156">
        <f t="shared" si="27"/>
        <v>0</v>
      </c>
      <c r="AM64" s="148">
        <v>7</v>
      </c>
      <c r="AN64" s="136"/>
      <c r="AO64" s="158"/>
      <c r="AP64" s="156">
        <f t="shared" si="40"/>
        <v>0</v>
      </c>
      <c r="AQ64" s="148">
        <v>32</v>
      </c>
      <c r="AR64" s="156">
        <f t="shared" si="40"/>
        <v>1</v>
      </c>
      <c r="AS64" s="148">
        <v>6</v>
      </c>
      <c r="AT64" s="156">
        <f t="shared" si="40"/>
        <v>0</v>
      </c>
      <c r="AU64" s="149">
        <v>1</v>
      </c>
      <c r="BG64" s="181">
        <f t="shared" si="9"/>
        <v>43888</v>
      </c>
      <c r="BH64">
        <f t="shared" si="10"/>
        <v>93</v>
      </c>
      <c r="BI64">
        <f t="shared" si="11"/>
        <v>26</v>
      </c>
      <c r="BJ64">
        <f t="shared" si="12"/>
        <v>2</v>
      </c>
      <c r="BK64" s="181">
        <f t="shared" si="13"/>
        <v>43888</v>
      </c>
      <c r="BL64">
        <f t="shared" si="14"/>
        <v>10</v>
      </c>
      <c r="BM64">
        <f t="shared" si="15"/>
        <v>7</v>
      </c>
      <c r="BN64">
        <f t="shared" si="16"/>
        <v>0</v>
      </c>
      <c r="BO64" s="181">
        <f t="shared" si="17"/>
        <v>43888</v>
      </c>
      <c r="BP64">
        <f t="shared" si="18"/>
        <v>32</v>
      </c>
      <c r="BQ64">
        <f t="shared" si="4"/>
        <v>6</v>
      </c>
      <c r="BR64">
        <f t="shared" si="5"/>
        <v>1</v>
      </c>
    </row>
    <row r="65" spans="1:70" x14ac:dyDescent="0.55000000000000004">
      <c r="A65" s="181">
        <v>43889</v>
      </c>
      <c r="B65" s="138"/>
      <c r="C65" s="136"/>
      <c r="D65" s="136"/>
      <c r="E65" s="136"/>
      <c r="F65" s="136"/>
      <c r="G65" s="136"/>
      <c r="H65" s="136"/>
      <c r="I65" s="136"/>
      <c r="J65" s="136"/>
      <c r="K65" s="140"/>
      <c r="L65" s="174"/>
      <c r="M65" s="163"/>
      <c r="N65" s="163"/>
      <c r="O65" s="163"/>
      <c r="P65" s="163"/>
      <c r="Q65" s="163"/>
      <c r="R65" s="163"/>
      <c r="S65" s="163"/>
      <c r="T65" s="163"/>
      <c r="U65" s="163"/>
      <c r="V65" s="163"/>
      <c r="W65" s="164"/>
      <c r="X65" s="176"/>
      <c r="Z65" s="179">
        <f t="shared" si="0"/>
        <v>43889</v>
      </c>
      <c r="AA65" s="232">
        <f>+AE65+AK65+AQ65</f>
        <v>138</v>
      </c>
      <c r="AB65" s="232">
        <f>+AG65+AM65+AS65</f>
        <v>47</v>
      </c>
      <c r="AC65" s="233">
        <f>+AI65+AO65+AU65</f>
        <v>3</v>
      </c>
      <c r="AD65" s="160">
        <f t="shared" si="32"/>
        <v>1</v>
      </c>
      <c r="AE65" s="148">
        <v>94</v>
      </c>
      <c r="AF65" s="156">
        <f t="shared" si="47"/>
        <v>4</v>
      </c>
      <c r="AG65" s="148">
        <v>30</v>
      </c>
      <c r="AH65" s="156">
        <f t="shared" si="49"/>
        <v>0</v>
      </c>
      <c r="AI65" s="42">
        <v>2</v>
      </c>
      <c r="AJ65" s="159">
        <f t="shared" si="2"/>
        <v>0</v>
      </c>
      <c r="AK65" s="148">
        <v>10</v>
      </c>
      <c r="AL65" s="156">
        <f t="shared" si="27"/>
        <v>1</v>
      </c>
      <c r="AM65" s="148">
        <v>8</v>
      </c>
      <c r="AN65" s="136"/>
      <c r="AO65" s="158"/>
      <c r="AP65" s="156">
        <f t="shared" si="40"/>
        <v>2</v>
      </c>
      <c r="AQ65" s="148">
        <v>34</v>
      </c>
      <c r="AR65" s="156">
        <f t="shared" si="40"/>
        <v>3</v>
      </c>
      <c r="AS65" s="148">
        <v>9</v>
      </c>
      <c r="AT65" s="156">
        <f t="shared" si="40"/>
        <v>0</v>
      </c>
      <c r="AU65" s="149">
        <v>1</v>
      </c>
      <c r="BG65" s="181">
        <f t="shared" si="9"/>
        <v>43889</v>
      </c>
      <c r="BH65">
        <f t="shared" si="10"/>
        <v>94</v>
      </c>
      <c r="BI65">
        <f t="shared" si="11"/>
        <v>30</v>
      </c>
      <c r="BJ65">
        <f t="shared" si="12"/>
        <v>2</v>
      </c>
      <c r="BK65" s="181">
        <f t="shared" si="13"/>
        <v>43889</v>
      </c>
      <c r="BL65">
        <f t="shared" si="14"/>
        <v>10</v>
      </c>
      <c r="BM65">
        <f t="shared" si="15"/>
        <v>8</v>
      </c>
      <c r="BN65">
        <f t="shared" si="16"/>
        <v>0</v>
      </c>
      <c r="BO65" s="181">
        <f t="shared" si="17"/>
        <v>43889</v>
      </c>
      <c r="BP65">
        <f t="shared" si="18"/>
        <v>34</v>
      </c>
      <c r="BQ65">
        <f t="shared" si="4"/>
        <v>9</v>
      </c>
      <c r="BR65">
        <f t="shared" si="5"/>
        <v>1</v>
      </c>
    </row>
    <row r="66" spans="1:70" x14ac:dyDescent="0.55000000000000004">
      <c r="A66" s="181">
        <v>43890</v>
      </c>
      <c r="B66" s="138"/>
      <c r="C66" s="136"/>
      <c r="D66" s="136"/>
      <c r="E66" s="136"/>
      <c r="F66" s="136"/>
      <c r="G66" s="136"/>
      <c r="H66" s="136"/>
      <c r="I66" s="136"/>
      <c r="J66" s="136"/>
      <c r="K66" s="140"/>
      <c r="L66" s="174"/>
      <c r="M66" s="163"/>
      <c r="N66" s="163"/>
      <c r="O66" s="163"/>
      <c r="P66" s="163"/>
      <c r="Q66" s="163"/>
      <c r="R66" s="163"/>
      <c r="S66" s="163"/>
      <c r="T66" s="163"/>
      <c r="U66" s="163"/>
      <c r="V66" s="163"/>
      <c r="W66" s="164"/>
      <c r="X66" s="176"/>
      <c r="Z66" s="179">
        <f t="shared" si="0"/>
        <v>43890</v>
      </c>
      <c r="AA66" s="232">
        <f>+AE66+AK66+AQ66</f>
        <v>144</v>
      </c>
      <c r="AB66" s="232">
        <f>+AG66+AM66+AS66</f>
        <v>50</v>
      </c>
      <c r="AC66" s="233">
        <f>+AI66+AO66+AU66</f>
        <v>3</v>
      </c>
      <c r="AD66" s="160">
        <f t="shared" si="32"/>
        <v>1</v>
      </c>
      <c r="AE66" s="148">
        <v>95</v>
      </c>
      <c r="AF66" s="156">
        <f t="shared" si="47"/>
        <v>3</v>
      </c>
      <c r="AG66" s="148">
        <v>33</v>
      </c>
      <c r="AH66" s="156">
        <f t="shared" si="49"/>
        <v>0</v>
      </c>
      <c r="AI66" s="42">
        <v>2</v>
      </c>
      <c r="AJ66" s="159">
        <f t="shared" si="2"/>
        <v>0</v>
      </c>
      <c r="AK66" s="148">
        <v>10</v>
      </c>
      <c r="AL66" s="156">
        <f t="shared" si="27"/>
        <v>0</v>
      </c>
      <c r="AM66" s="148">
        <v>8</v>
      </c>
      <c r="AN66" s="136"/>
      <c r="AO66" s="158"/>
      <c r="AP66" s="156">
        <f t="shared" si="40"/>
        <v>5</v>
      </c>
      <c r="AQ66" s="148">
        <v>39</v>
      </c>
      <c r="AR66" s="156">
        <f t="shared" si="40"/>
        <v>0</v>
      </c>
      <c r="AS66" s="148">
        <v>9</v>
      </c>
      <c r="AT66" s="156">
        <f t="shared" si="40"/>
        <v>0</v>
      </c>
      <c r="AU66" s="149">
        <v>1</v>
      </c>
      <c r="BG66" s="181">
        <f t="shared" si="9"/>
        <v>43890</v>
      </c>
      <c r="BH66">
        <f t="shared" si="10"/>
        <v>95</v>
      </c>
      <c r="BI66">
        <f t="shared" si="11"/>
        <v>33</v>
      </c>
      <c r="BJ66">
        <f t="shared" si="12"/>
        <v>2</v>
      </c>
      <c r="BK66" s="181">
        <f t="shared" si="13"/>
        <v>43890</v>
      </c>
      <c r="BL66">
        <f t="shared" si="14"/>
        <v>10</v>
      </c>
      <c r="BM66">
        <f t="shared" si="15"/>
        <v>8</v>
      </c>
      <c r="BN66">
        <f t="shared" si="16"/>
        <v>0</v>
      </c>
      <c r="BO66" s="181">
        <f t="shared" si="17"/>
        <v>43890</v>
      </c>
      <c r="BP66">
        <f t="shared" si="18"/>
        <v>39</v>
      </c>
      <c r="BQ66">
        <f t="shared" si="4"/>
        <v>9</v>
      </c>
      <c r="BR66">
        <f t="shared" si="5"/>
        <v>1</v>
      </c>
    </row>
    <row r="67" spans="1:70" x14ac:dyDescent="0.55000000000000004">
      <c r="A67" s="181">
        <v>43891</v>
      </c>
      <c r="B67" s="174"/>
      <c r="C67" s="163"/>
      <c r="D67" s="163"/>
      <c r="E67" s="163"/>
      <c r="F67" s="163"/>
      <c r="G67" s="163"/>
      <c r="H67" s="163"/>
      <c r="I67" s="163"/>
      <c r="J67" s="163"/>
      <c r="K67" s="176"/>
      <c r="L67" s="170"/>
      <c r="M67" s="171"/>
      <c r="N67" s="171"/>
      <c r="O67" s="171"/>
      <c r="P67" s="171"/>
      <c r="Q67" s="171"/>
      <c r="R67" s="171"/>
      <c r="S67" s="171"/>
      <c r="T67" s="171"/>
      <c r="U67" s="171"/>
      <c r="V67" s="171"/>
      <c r="W67" s="172"/>
      <c r="X67" s="173"/>
      <c r="Z67" s="179">
        <f t="shared" si="0"/>
        <v>43891</v>
      </c>
      <c r="AA67" s="232">
        <f t="shared" ref="AA67:AA69" si="53">+AE67+AK67+AQ67</f>
        <v>148</v>
      </c>
      <c r="AB67" s="232">
        <f t="shared" ref="AB67:AB69" si="54">+AG67+AM67+AS67</f>
        <v>56</v>
      </c>
      <c r="AC67" s="233">
        <f t="shared" ref="AC67:AC69" si="55">+AI67+AO67+AU67</f>
        <v>3</v>
      </c>
      <c r="AD67" s="160">
        <f t="shared" ref="AD67:AD69" si="56">+AE67-AE66</f>
        <v>3</v>
      </c>
      <c r="AE67" s="148">
        <v>98</v>
      </c>
      <c r="AF67" s="156">
        <f t="shared" si="47"/>
        <v>3</v>
      </c>
      <c r="AG67" s="148">
        <v>36</v>
      </c>
      <c r="AH67" s="156">
        <f t="shared" si="49"/>
        <v>0</v>
      </c>
      <c r="AI67" s="42">
        <v>2</v>
      </c>
      <c r="AJ67" s="159">
        <f t="shared" si="2"/>
        <v>0</v>
      </c>
      <c r="AK67" s="148">
        <v>10</v>
      </c>
      <c r="AL67" s="156">
        <f t="shared" si="27"/>
        <v>0</v>
      </c>
      <c r="AM67" s="148">
        <v>8</v>
      </c>
      <c r="AN67" s="136"/>
      <c r="AO67" s="158"/>
      <c r="AP67" s="156">
        <f t="shared" ref="AP67" si="57">+AQ67-AQ66</f>
        <v>1</v>
      </c>
      <c r="AQ67" s="148">
        <v>40</v>
      </c>
      <c r="AR67" s="156">
        <f t="shared" ref="AR67" si="58">+AS67-AS66</f>
        <v>3</v>
      </c>
      <c r="AS67" s="148">
        <v>12</v>
      </c>
      <c r="AT67" s="156">
        <f t="shared" ref="AT67" si="59">+AU67-AU66</f>
        <v>0</v>
      </c>
      <c r="AU67" s="149">
        <v>1</v>
      </c>
      <c r="BG67" s="181">
        <f t="shared" si="9"/>
        <v>43891</v>
      </c>
      <c r="BH67">
        <f t="shared" si="10"/>
        <v>98</v>
      </c>
      <c r="BI67">
        <f t="shared" si="11"/>
        <v>36</v>
      </c>
      <c r="BJ67">
        <f t="shared" si="12"/>
        <v>2</v>
      </c>
      <c r="BK67" s="181">
        <f t="shared" si="13"/>
        <v>43891</v>
      </c>
      <c r="BL67">
        <f t="shared" si="14"/>
        <v>10</v>
      </c>
      <c r="BM67">
        <f t="shared" si="15"/>
        <v>8</v>
      </c>
      <c r="BN67">
        <f t="shared" si="16"/>
        <v>0</v>
      </c>
      <c r="BO67" s="181">
        <f t="shared" si="17"/>
        <v>43891</v>
      </c>
      <c r="BP67">
        <f t="shared" si="18"/>
        <v>40</v>
      </c>
      <c r="BQ67">
        <f t="shared" si="4"/>
        <v>12</v>
      </c>
      <c r="BR67">
        <f t="shared" si="5"/>
        <v>1</v>
      </c>
    </row>
    <row r="68" spans="1:70" x14ac:dyDescent="0.55000000000000004">
      <c r="A68" s="181">
        <v>43892</v>
      </c>
      <c r="B68" s="174"/>
      <c r="C68" s="163"/>
      <c r="D68" s="163"/>
      <c r="E68" s="163"/>
      <c r="F68" s="163"/>
      <c r="G68" s="163"/>
      <c r="H68" s="163"/>
      <c r="I68" s="163"/>
      <c r="J68" s="163"/>
      <c r="K68" s="176"/>
      <c r="L68" s="170"/>
      <c r="M68" s="171"/>
      <c r="N68" s="171"/>
      <c r="O68" s="171"/>
      <c r="P68" s="171"/>
      <c r="Q68" s="171"/>
      <c r="R68" s="171"/>
      <c r="S68" s="171"/>
      <c r="T68" s="171"/>
      <c r="U68" s="171"/>
      <c r="V68" s="171"/>
      <c r="W68" s="172"/>
      <c r="X68" s="173"/>
      <c r="Z68" s="179">
        <f t="shared" si="0"/>
        <v>43892</v>
      </c>
      <c r="AA68" s="232">
        <f t="shared" si="53"/>
        <v>151</v>
      </c>
      <c r="AB68" s="232">
        <f t="shared" si="54"/>
        <v>56</v>
      </c>
      <c r="AC68" s="233">
        <f t="shared" si="55"/>
        <v>3</v>
      </c>
      <c r="AD68" s="160">
        <f t="shared" si="56"/>
        <v>2</v>
      </c>
      <c r="AE68" s="148">
        <v>100</v>
      </c>
      <c r="AF68" s="156">
        <f t="shared" si="47"/>
        <v>0</v>
      </c>
      <c r="AG68" s="148">
        <v>36</v>
      </c>
      <c r="AH68" s="156">
        <f t="shared" si="49"/>
        <v>0</v>
      </c>
      <c r="AI68" s="42">
        <v>2</v>
      </c>
      <c r="AJ68" s="159">
        <f t="shared" si="2"/>
        <v>0</v>
      </c>
      <c r="AK68" s="148">
        <v>10</v>
      </c>
      <c r="AL68" s="156">
        <f t="shared" si="27"/>
        <v>0</v>
      </c>
      <c r="AM68" s="148">
        <v>8</v>
      </c>
      <c r="AN68" s="136"/>
      <c r="AO68" s="158"/>
      <c r="AP68" s="156">
        <f t="shared" ref="AP68:AP69" si="60">+AQ68-AQ67</f>
        <v>1</v>
      </c>
      <c r="AQ68" s="148">
        <v>41</v>
      </c>
      <c r="AR68" s="156">
        <f t="shared" ref="AR68:AR69" si="61">+AS68-AS67</f>
        <v>0</v>
      </c>
      <c r="AS68" s="148">
        <v>12</v>
      </c>
      <c r="AT68" s="156">
        <f t="shared" ref="AT68:AT69" si="62">+AU68-AU67</f>
        <v>0</v>
      </c>
      <c r="AU68" s="149">
        <v>1</v>
      </c>
      <c r="AW68" t="s">
        <v>162</v>
      </c>
      <c r="AY68" t="s">
        <v>162</v>
      </c>
      <c r="BA68" t="s">
        <v>164</v>
      </c>
      <c r="BG68" s="181">
        <f t="shared" si="9"/>
        <v>43892</v>
      </c>
      <c r="BH68">
        <f t="shared" si="10"/>
        <v>100</v>
      </c>
      <c r="BI68">
        <f t="shared" si="11"/>
        <v>36</v>
      </c>
      <c r="BJ68">
        <f t="shared" si="12"/>
        <v>2</v>
      </c>
      <c r="BK68" s="181">
        <f t="shared" si="13"/>
        <v>43892</v>
      </c>
      <c r="BL68">
        <f t="shared" si="14"/>
        <v>10</v>
      </c>
      <c r="BM68">
        <f t="shared" si="15"/>
        <v>8</v>
      </c>
      <c r="BN68">
        <f t="shared" si="16"/>
        <v>0</v>
      </c>
      <c r="BO68" s="181">
        <f t="shared" si="17"/>
        <v>43892</v>
      </c>
      <c r="BP68">
        <f t="shared" si="18"/>
        <v>41</v>
      </c>
      <c r="BQ68">
        <f t="shared" si="4"/>
        <v>12</v>
      </c>
      <c r="BR68">
        <f t="shared" si="5"/>
        <v>1</v>
      </c>
    </row>
    <row r="69" spans="1:70" x14ac:dyDescent="0.55000000000000004">
      <c r="A69" s="181">
        <v>43893</v>
      </c>
      <c r="B69" s="174"/>
      <c r="C69" s="163"/>
      <c r="D69" s="163"/>
      <c r="E69" s="163"/>
      <c r="F69" s="163"/>
      <c r="G69" s="163"/>
      <c r="H69" s="163"/>
      <c r="I69" s="163"/>
      <c r="J69" s="163"/>
      <c r="K69" s="176"/>
      <c r="L69" s="170"/>
      <c r="M69" s="171"/>
      <c r="N69" s="171"/>
      <c r="O69" s="171"/>
      <c r="P69" s="171"/>
      <c r="Q69" s="171"/>
      <c r="R69" s="171"/>
      <c r="S69" s="171"/>
      <c r="T69" s="171"/>
      <c r="U69" s="171"/>
      <c r="V69" s="171"/>
      <c r="W69" s="172"/>
      <c r="X69" s="173"/>
      <c r="Z69" s="179">
        <f t="shared" si="0"/>
        <v>43893</v>
      </c>
      <c r="AA69" s="232">
        <f t="shared" si="53"/>
        <v>152</v>
      </c>
      <c r="AB69" s="232">
        <f t="shared" si="54"/>
        <v>58</v>
      </c>
      <c r="AC69" s="233">
        <f t="shared" si="55"/>
        <v>3</v>
      </c>
      <c r="AD69" s="160">
        <f t="shared" si="56"/>
        <v>0</v>
      </c>
      <c r="AE69" s="165">
        <v>100</v>
      </c>
      <c r="AF69" s="156">
        <f t="shared" si="47"/>
        <v>1</v>
      </c>
      <c r="AG69" s="165">
        <v>37</v>
      </c>
      <c r="AH69" s="156">
        <f t="shared" si="49"/>
        <v>0</v>
      </c>
      <c r="AI69" s="166">
        <v>2</v>
      </c>
      <c r="AJ69" s="159">
        <f t="shared" si="2"/>
        <v>0</v>
      </c>
      <c r="AK69" s="165">
        <v>10</v>
      </c>
      <c r="AL69" s="156">
        <f t="shared" si="27"/>
        <v>1</v>
      </c>
      <c r="AM69" s="165">
        <v>9</v>
      </c>
      <c r="AN69" s="136"/>
      <c r="AO69" s="167">
        <v>0</v>
      </c>
      <c r="AP69" s="156">
        <f t="shared" si="60"/>
        <v>1</v>
      </c>
      <c r="AQ69" s="162">
        <v>42</v>
      </c>
      <c r="AR69" s="156">
        <f t="shared" si="61"/>
        <v>0</v>
      </c>
      <c r="AS69" s="162">
        <v>12</v>
      </c>
      <c r="AT69" s="156">
        <f t="shared" si="62"/>
        <v>0</v>
      </c>
      <c r="AU69" s="168">
        <v>1</v>
      </c>
      <c r="AX69" t="s">
        <v>163</v>
      </c>
      <c r="AZ69" t="s">
        <v>157</v>
      </c>
      <c r="BB69" t="s">
        <v>163</v>
      </c>
      <c r="BD69" t="s">
        <v>157</v>
      </c>
      <c r="BG69" s="181">
        <f t="shared" si="9"/>
        <v>43893</v>
      </c>
      <c r="BH69">
        <f t="shared" si="10"/>
        <v>100</v>
      </c>
      <c r="BI69">
        <f t="shared" si="11"/>
        <v>37</v>
      </c>
      <c r="BJ69">
        <f t="shared" si="12"/>
        <v>2</v>
      </c>
      <c r="BK69" s="181">
        <f t="shared" si="13"/>
        <v>43893</v>
      </c>
      <c r="BL69">
        <f t="shared" si="14"/>
        <v>10</v>
      </c>
      <c r="BM69">
        <f t="shared" si="15"/>
        <v>9</v>
      </c>
      <c r="BN69">
        <f t="shared" si="16"/>
        <v>0</v>
      </c>
      <c r="BO69" s="181">
        <f t="shared" si="17"/>
        <v>43893</v>
      </c>
      <c r="BP69">
        <f t="shared" si="18"/>
        <v>42</v>
      </c>
      <c r="BQ69">
        <f t="shared" si="4"/>
        <v>12</v>
      </c>
      <c r="BR69">
        <f t="shared" si="5"/>
        <v>1</v>
      </c>
    </row>
    <row r="70" spans="1:70" s="133" customFormat="1" x14ac:dyDescent="0.55000000000000004">
      <c r="A70" s="183">
        <v>43894</v>
      </c>
      <c r="B70" s="184">
        <v>2</v>
      </c>
      <c r="C70" s="165">
        <v>20</v>
      </c>
      <c r="D70" s="163"/>
      <c r="E70" s="163"/>
      <c r="F70" s="163"/>
      <c r="G70" s="163"/>
      <c r="H70" s="163"/>
      <c r="I70" s="163"/>
      <c r="J70" s="163"/>
      <c r="K70" s="176"/>
      <c r="L70" s="170"/>
      <c r="M70" s="171"/>
      <c r="N70" s="171"/>
      <c r="O70" s="171"/>
      <c r="P70" s="171"/>
      <c r="Q70" s="171"/>
      <c r="R70" s="171"/>
      <c r="S70" s="171"/>
      <c r="T70" s="171"/>
      <c r="U70" s="171"/>
      <c r="V70" s="171"/>
      <c r="W70" s="172"/>
      <c r="X70" s="173"/>
      <c r="Z70" s="179">
        <f t="shared" si="0"/>
        <v>43894</v>
      </c>
      <c r="AA70" s="232">
        <f t="shared" ref="AA70" si="63">+AE70+AK70+AQ70</f>
        <v>156</v>
      </c>
      <c r="AB70" s="232">
        <f t="shared" ref="AB70" si="64">+AG70+AM70+AS70</f>
        <v>64</v>
      </c>
      <c r="AC70" s="233">
        <f t="shared" ref="AC70" si="65">+AI70+AO70+AU70</f>
        <v>3</v>
      </c>
      <c r="AD70" s="160">
        <f>+AE70-AE69</f>
        <v>4</v>
      </c>
      <c r="AE70" s="165">
        <v>104</v>
      </c>
      <c r="AF70" s="156">
        <f t="shared" ref="AF70:AF101" si="66">+AG70-AG69</f>
        <v>6</v>
      </c>
      <c r="AG70" s="165">
        <v>43</v>
      </c>
      <c r="AH70" s="156">
        <f t="shared" ref="AH70:AH100" si="67">+AI70-AI69</f>
        <v>0</v>
      </c>
      <c r="AI70" s="166">
        <v>2</v>
      </c>
      <c r="AJ70" s="169">
        <f t="shared" ref="AJ70:AJ100" si="68">+AK70-AK69</f>
        <v>0</v>
      </c>
      <c r="AK70" s="165">
        <v>10</v>
      </c>
      <c r="AL70" s="156">
        <f t="shared" ref="AL70:AL100" si="69">+AM70-AM69</f>
        <v>0</v>
      </c>
      <c r="AM70" s="165">
        <v>9</v>
      </c>
      <c r="AN70" s="156">
        <f t="shared" ref="AN70:AN100" si="70">+AO70-AO69</f>
        <v>0</v>
      </c>
      <c r="AO70" s="167">
        <v>0</v>
      </c>
      <c r="AP70" s="169">
        <f t="shared" ref="AP70:AP100" si="71">+AQ70-AQ69</f>
        <v>0</v>
      </c>
      <c r="AQ70" s="162">
        <v>42</v>
      </c>
      <c r="AR70" s="156">
        <f t="shared" ref="AR70:AR100" si="72">+AS70-AS69</f>
        <v>0</v>
      </c>
      <c r="AS70" s="162">
        <v>12</v>
      </c>
      <c r="AT70" s="156">
        <f t="shared" ref="AT70:AT100" si="73">+AU70-AU69</f>
        <v>0</v>
      </c>
      <c r="AU70" s="168">
        <v>1</v>
      </c>
      <c r="AW70" s="231">
        <f>+Z70</f>
        <v>43894</v>
      </c>
      <c r="AX70" s="133">
        <f>+B70</f>
        <v>2</v>
      </c>
      <c r="AY70" s="231">
        <f>+A70</f>
        <v>43894</v>
      </c>
      <c r="AZ70" s="133">
        <f>+C70</f>
        <v>20</v>
      </c>
      <c r="BG70" s="181">
        <f t="shared" si="9"/>
        <v>43894</v>
      </c>
      <c r="BH70">
        <f t="shared" si="10"/>
        <v>104</v>
      </c>
      <c r="BI70">
        <f t="shared" si="11"/>
        <v>43</v>
      </c>
      <c r="BJ70">
        <f t="shared" si="12"/>
        <v>2</v>
      </c>
      <c r="BK70" s="181">
        <f t="shared" si="13"/>
        <v>43894</v>
      </c>
      <c r="BL70">
        <f t="shared" si="14"/>
        <v>10</v>
      </c>
      <c r="BM70">
        <f t="shared" si="15"/>
        <v>9</v>
      </c>
      <c r="BN70">
        <f t="shared" si="16"/>
        <v>0</v>
      </c>
      <c r="BO70" s="181">
        <f t="shared" si="17"/>
        <v>43894</v>
      </c>
      <c r="BP70">
        <f t="shared" si="18"/>
        <v>42</v>
      </c>
      <c r="BQ70">
        <f t="shared" si="4"/>
        <v>12</v>
      </c>
      <c r="BR70">
        <f t="shared" si="5"/>
        <v>1</v>
      </c>
    </row>
    <row r="71" spans="1:70" x14ac:dyDescent="0.55000000000000004">
      <c r="A71" s="181">
        <v>43895</v>
      </c>
      <c r="B71" s="184">
        <v>16</v>
      </c>
      <c r="C71" s="156">
        <f t="shared" ref="C71:C74" si="74">+B71+C70</f>
        <v>36</v>
      </c>
      <c r="D71" s="163"/>
      <c r="E71" s="163"/>
      <c r="F71" s="163"/>
      <c r="G71" s="163"/>
      <c r="H71" s="163"/>
      <c r="I71" s="163"/>
      <c r="J71" s="163"/>
      <c r="K71" s="176"/>
      <c r="L71" s="170"/>
      <c r="M71" s="171"/>
      <c r="N71" s="171"/>
      <c r="O71" s="171"/>
      <c r="P71" s="171"/>
      <c r="Q71" s="171"/>
      <c r="R71" s="171"/>
      <c r="S71" s="171"/>
      <c r="T71" s="171"/>
      <c r="U71" s="171"/>
      <c r="V71" s="171"/>
      <c r="W71" s="172"/>
      <c r="X71" s="173"/>
      <c r="Z71" s="179">
        <f t="shared" si="0"/>
        <v>43895</v>
      </c>
      <c r="AA71" s="232">
        <f t="shared" ref="AA71:AA108" si="75">+AE71+AK71+AQ71</f>
        <v>158</v>
      </c>
      <c r="AB71" s="232">
        <f t="shared" ref="AB71:AB108" si="76">+AG71+AM71+AS71</f>
        <v>67</v>
      </c>
      <c r="AC71" s="233">
        <f t="shared" ref="AC71:AC108" si="77">+AI71+AO71+AU71</f>
        <v>3</v>
      </c>
      <c r="AD71" s="160">
        <f t="shared" ref="AD71:AD101" si="78">+AE71-AE70</f>
        <v>0</v>
      </c>
      <c r="AE71" s="165">
        <v>104</v>
      </c>
      <c r="AF71" s="156">
        <f t="shared" si="66"/>
        <v>3</v>
      </c>
      <c r="AG71" s="148">
        <v>46</v>
      </c>
      <c r="AH71" s="156">
        <f t="shared" si="67"/>
        <v>0</v>
      </c>
      <c r="AI71" s="42">
        <v>2</v>
      </c>
      <c r="AJ71" s="169">
        <f t="shared" si="68"/>
        <v>0</v>
      </c>
      <c r="AK71" s="165">
        <v>10</v>
      </c>
      <c r="AL71" s="156">
        <f t="shared" si="69"/>
        <v>0</v>
      </c>
      <c r="AM71" s="165">
        <v>9</v>
      </c>
      <c r="AN71" s="156">
        <f t="shared" si="70"/>
        <v>0</v>
      </c>
      <c r="AO71" s="167">
        <v>0</v>
      </c>
      <c r="AP71" s="169">
        <f t="shared" si="71"/>
        <v>2</v>
      </c>
      <c r="AQ71" s="148">
        <v>44</v>
      </c>
      <c r="AR71" s="156">
        <f t="shared" si="72"/>
        <v>0</v>
      </c>
      <c r="AS71" s="148">
        <v>12</v>
      </c>
      <c r="AT71" s="156">
        <f t="shared" si="73"/>
        <v>0</v>
      </c>
      <c r="AU71" s="149">
        <v>1</v>
      </c>
      <c r="AW71" s="231">
        <f t="shared" ref="AW71:AW109" si="79">+Z71</f>
        <v>43895</v>
      </c>
      <c r="AX71" s="133">
        <f t="shared" ref="AX71:AX108" si="80">+B71</f>
        <v>16</v>
      </c>
      <c r="AY71" s="231">
        <f t="shared" ref="AY71:AY108" si="81">+A71</f>
        <v>43895</v>
      </c>
      <c r="AZ71" s="133">
        <f t="shared" ref="AZ71:AZ108" si="82">+C71</f>
        <v>36</v>
      </c>
      <c r="BG71" s="181">
        <f t="shared" si="9"/>
        <v>43895</v>
      </c>
      <c r="BH71">
        <f t="shared" si="10"/>
        <v>104</v>
      </c>
      <c r="BI71">
        <f t="shared" si="11"/>
        <v>46</v>
      </c>
      <c r="BJ71">
        <f t="shared" si="12"/>
        <v>2</v>
      </c>
      <c r="BK71" s="181">
        <f t="shared" si="13"/>
        <v>43895</v>
      </c>
      <c r="BL71">
        <f t="shared" si="14"/>
        <v>10</v>
      </c>
      <c r="BM71">
        <f t="shared" si="15"/>
        <v>9</v>
      </c>
      <c r="BN71">
        <f t="shared" si="16"/>
        <v>0</v>
      </c>
      <c r="BO71" s="181">
        <f t="shared" si="17"/>
        <v>43895</v>
      </c>
      <c r="BP71">
        <f t="shared" si="18"/>
        <v>44</v>
      </c>
      <c r="BQ71">
        <f t="shared" si="4"/>
        <v>12</v>
      </c>
      <c r="BR71">
        <f t="shared" si="5"/>
        <v>1</v>
      </c>
    </row>
    <row r="72" spans="1:70" x14ac:dyDescent="0.55000000000000004">
      <c r="A72" s="181">
        <v>43896</v>
      </c>
      <c r="B72" s="184">
        <v>24</v>
      </c>
      <c r="C72" s="156">
        <f t="shared" si="74"/>
        <v>60</v>
      </c>
      <c r="D72" s="163"/>
      <c r="E72" s="163"/>
      <c r="F72" s="163"/>
      <c r="G72" s="163"/>
      <c r="H72" s="163"/>
      <c r="I72" s="163"/>
      <c r="J72" s="163"/>
      <c r="K72" s="176"/>
      <c r="L72" s="174"/>
      <c r="M72" s="163"/>
      <c r="N72" s="163"/>
      <c r="O72" s="163"/>
      <c r="P72" s="163"/>
      <c r="Q72" s="163"/>
      <c r="R72" s="163"/>
      <c r="S72" s="163"/>
      <c r="T72" s="163"/>
      <c r="U72" s="174"/>
      <c r="V72" s="163"/>
      <c r="W72" s="164"/>
      <c r="X72" s="176"/>
      <c r="Z72" s="179">
        <f t="shared" si="0"/>
        <v>43896</v>
      </c>
      <c r="AA72" s="232">
        <f t="shared" si="75"/>
        <v>162</v>
      </c>
      <c r="AB72" s="232">
        <f t="shared" si="76"/>
        <v>73</v>
      </c>
      <c r="AC72" s="233">
        <f t="shared" si="77"/>
        <v>3</v>
      </c>
      <c r="AD72" s="160">
        <f t="shared" si="78"/>
        <v>3</v>
      </c>
      <c r="AE72" s="148">
        <v>107</v>
      </c>
      <c r="AF72" s="156">
        <f t="shared" si="66"/>
        <v>5</v>
      </c>
      <c r="AG72" s="148">
        <v>51</v>
      </c>
      <c r="AH72" s="156">
        <f t="shared" si="67"/>
        <v>0</v>
      </c>
      <c r="AI72" s="42">
        <v>2</v>
      </c>
      <c r="AJ72" s="169">
        <f t="shared" si="68"/>
        <v>0</v>
      </c>
      <c r="AK72" s="165">
        <v>10</v>
      </c>
      <c r="AL72" s="156">
        <f t="shared" si="69"/>
        <v>1</v>
      </c>
      <c r="AM72" s="165">
        <v>10</v>
      </c>
      <c r="AN72" s="156">
        <f t="shared" si="70"/>
        <v>0</v>
      </c>
      <c r="AO72" s="167">
        <v>0</v>
      </c>
      <c r="AP72" s="169">
        <f t="shared" si="71"/>
        <v>1</v>
      </c>
      <c r="AQ72" s="148">
        <v>45</v>
      </c>
      <c r="AR72" s="156">
        <f t="shared" si="72"/>
        <v>0</v>
      </c>
      <c r="AS72" s="148">
        <v>12</v>
      </c>
      <c r="AT72" s="156">
        <f t="shared" si="73"/>
        <v>0</v>
      </c>
      <c r="AU72" s="149">
        <v>1</v>
      </c>
      <c r="AW72" s="231">
        <f t="shared" si="79"/>
        <v>43896</v>
      </c>
      <c r="AX72" s="133">
        <f t="shared" si="80"/>
        <v>24</v>
      </c>
      <c r="AY72" s="231">
        <f t="shared" si="81"/>
        <v>43896</v>
      </c>
      <c r="AZ72" s="133">
        <f t="shared" si="82"/>
        <v>60</v>
      </c>
      <c r="BG72" s="181">
        <f t="shared" si="9"/>
        <v>43896</v>
      </c>
      <c r="BH72">
        <f t="shared" si="10"/>
        <v>107</v>
      </c>
      <c r="BI72">
        <f t="shared" si="11"/>
        <v>51</v>
      </c>
      <c r="BJ72">
        <f t="shared" si="12"/>
        <v>2</v>
      </c>
      <c r="BK72" s="181">
        <f t="shared" si="13"/>
        <v>43896</v>
      </c>
      <c r="BL72">
        <f t="shared" si="14"/>
        <v>10</v>
      </c>
      <c r="BM72">
        <f t="shared" si="15"/>
        <v>10</v>
      </c>
      <c r="BN72">
        <f t="shared" si="16"/>
        <v>0</v>
      </c>
      <c r="BO72" s="181">
        <f t="shared" si="17"/>
        <v>43896</v>
      </c>
      <c r="BP72">
        <f t="shared" si="18"/>
        <v>45</v>
      </c>
      <c r="BQ72">
        <f t="shared" si="4"/>
        <v>12</v>
      </c>
      <c r="BR72">
        <f t="shared" si="5"/>
        <v>1</v>
      </c>
    </row>
    <row r="73" spans="1:70" x14ac:dyDescent="0.55000000000000004">
      <c r="A73" s="181">
        <v>43897</v>
      </c>
      <c r="B73" s="147">
        <v>3</v>
      </c>
      <c r="C73" s="156">
        <f t="shared" si="74"/>
        <v>63</v>
      </c>
      <c r="D73" s="163"/>
      <c r="E73" s="163"/>
      <c r="F73" s="163"/>
      <c r="G73" s="163"/>
      <c r="H73" s="163"/>
      <c r="I73" s="163"/>
      <c r="J73" s="163"/>
      <c r="K73" s="176"/>
      <c r="L73" s="174"/>
      <c r="M73" s="163"/>
      <c r="N73" s="163"/>
      <c r="O73" s="163"/>
      <c r="P73" s="163"/>
      <c r="Q73" s="163"/>
      <c r="R73" s="163"/>
      <c r="S73" s="163"/>
      <c r="T73" s="163"/>
      <c r="U73" s="163"/>
      <c r="V73" s="163"/>
      <c r="W73" s="164"/>
      <c r="X73" s="176"/>
      <c r="Z73" s="179">
        <f t="shared" si="0"/>
        <v>43897</v>
      </c>
      <c r="AA73" s="232">
        <f t="shared" si="75"/>
        <v>164</v>
      </c>
      <c r="AB73" s="232">
        <f t="shared" si="76"/>
        <v>78</v>
      </c>
      <c r="AC73" s="233">
        <f t="shared" si="77"/>
        <v>3</v>
      </c>
      <c r="AD73" s="160">
        <f t="shared" si="78"/>
        <v>2</v>
      </c>
      <c r="AE73" s="148">
        <v>109</v>
      </c>
      <c r="AF73" s="156">
        <f t="shared" si="66"/>
        <v>4</v>
      </c>
      <c r="AG73" s="148">
        <v>55</v>
      </c>
      <c r="AH73" s="156">
        <f t="shared" si="67"/>
        <v>0</v>
      </c>
      <c r="AI73" s="42">
        <v>2</v>
      </c>
      <c r="AJ73" s="169">
        <f t="shared" si="68"/>
        <v>0</v>
      </c>
      <c r="AK73" s="165">
        <v>10</v>
      </c>
      <c r="AL73" s="156">
        <f t="shared" si="69"/>
        <v>0</v>
      </c>
      <c r="AM73" s="165">
        <v>10</v>
      </c>
      <c r="AN73" s="156">
        <f t="shared" si="70"/>
        <v>0</v>
      </c>
      <c r="AO73" s="167">
        <v>0</v>
      </c>
      <c r="AP73" s="169">
        <f t="shared" si="71"/>
        <v>0</v>
      </c>
      <c r="AQ73" s="148">
        <v>45</v>
      </c>
      <c r="AR73" s="156">
        <f t="shared" si="72"/>
        <v>1</v>
      </c>
      <c r="AS73" s="148">
        <v>13</v>
      </c>
      <c r="AT73" s="156">
        <f t="shared" si="73"/>
        <v>0</v>
      </c>
      <c r="AU73" s="149">
        <v>1</v>
      </c>
      <c r="AW73" s="231">
        <f t="shared" si="79"/>
        <v>43897</v>
      </c>
      <c r="AX73" s="133">
        <f t="shared" si="80"/>
        <v>3</v>
      </c>
      <c r="AY73" s="231">
        <f t="shared" si="81"/>
        <v>43897</v>
      </c>
      <c r="AZ73" s="133">
        <f t="shared" si="82"/>
        <v>63</v>
      </c>
      <c r="BG73" s="181">
        <f t="shared" si="9"/>
        <v>43897</v>
      </c>
      <c r="BH73">
        <f t="shared" si="10"/>
        <v>109</v>
      </c>
      <c r="BI73">
        <f t="shared" si="11"/>
        <v>55</v>
      </c>
      <c r="BJ73">
        <f t="shared" si="12"/>
        <v>2</v>
      </c>
      <c r="BK73" s="181">
        <f t="shared" si="13"/>
        <v>43897</v>
      </c>
      <c r="BL73">
        <f t="shared" si="14"/>
        <v>10</v>
      </c>
      <c r="BM73">
        <f t="shared" si="15"/>
        <v>10</v>
      </c>
      <c r="BN73">
        <f t="shared" si="16"/>
        <v>0</v>
      </c>
      <c r="BO73" s="181">
        <f t="shared" si="17"/>
        <v>43897</v>
      </c>
      <c r="BP73">
        <f t="shared" si="18"/>
        <v>45</v>
      </c>
      <c r="BQ73">
        <f t="shared" si="4"/>
        <v>13</v>
      </c>
      <c r="BR73">
        <f t="shared" si="5"/>
        <v>1</v>
      </c>
    </row>
    <row r="74" spans="1:70" x14ac:dyDescent="0.55000000000000004">
      <c r="A74" s="181">
        <v>43898</v>
      </c>
      <c r="B74" s="147">
        <v>4</v>
      </c>
      <c r="C74" s="156">
        <f t="shared" si="74"/>
        <v>67</v>
      </c>
      <c r="D74" s="163"/>
      <c r="E74" s="163"/>
      <c r="F74" s="163"/>
      <c r="G74" s="163"/>
      <c r="H74" s="163"/>
      <c r="I74" s="163"/>
      <c r="J74" s="163"/>
      <c r="K74" s="176"/>
      <c r="L74" s="174"/>
      <c r="M74" s="163"/>
      <c r="N74" s="163"/>
      <c r="O74" s="163"/>
      <c r="P74" s="163"/>
      <c r="Q74" s="163"/>
      <c r="R74" s="163"/>
      <c r="S74" s="163"/>
      <c r="T74" s="163"/>
      <c r="U74" s="163"/>
      <c r="V74" s="163"/>
      <c r="W74" s="164"/>
      <c r="X74" s="176"/>
      <c r="Z74" s="179">
        <f t="shared" ref="Z74:Z111" si="83">+A74</f>
        <v>43898</v>
      </c>
      <c r="AA74" s="232">
        <f t="shared" si="75"/>
        <v>169</v>
      </c>
      <c r="AB74" s="232">
        <f t="shared" si="76"/>
        <v>84</v>
      </c>
      <c r="AC74" s="233">
        <f t="shared" si="77"/>
        <v>4</v>
      </c>
      <c r="AD74" s="160">
        <f t="shared" si="78"/>
        <v>5</v>
      </c>
      <c r="AE74" s="148">
        <v>114</v>
      </c>
      <c r="AF74" s="156">
        <f t="shared" si="66"/>
        <v>4</v>
      </c>
      <c r="AG74" s="148">
        <v>59</v>
      </c>
      <c r="AH74" s="156">
        <f t="shared" si="67"/>
        <v>1</v>
      </c>
      <c r="AI74" s="42">
        <v>3</v>
      </c>
      <c r="AJ74" s="169">
        <f t="shared" si="68"/>
        <v>0</v>
      </c>
      <c r="AK74" s="165">
        <v>10</v>
      </c>
      <c r="AL74" s="156">
        <f t="shared" si="69"/>
        <v>0</v>
      </c>
      <c r="AM74" s="165">
        <v>10</v>
      </c>
      <c r="AN74" s="156">
        <f t="shared" si="70"/>
        <v>0</v>
      </c>
      <c r="AO74" s="167">
        <v>0</v>
      </c>
      <c r="AP74" s="169">
        <f t="shared" si="71"/>
        <v>0</v>
      </c>
      <c r="AQ74" s="148">
        <v>45</v>
      </c>
      <c r="AR74" s="156">
        <f t="shared" si="72"/>
        <v>2</v>
      </c>
      <c r="AS74" s="148">
        <v>15</v>
      </c>
      <c r="AT74" s="156">
        <f t="shared" si="73"/>
        <v>0</v>
      </c>
      <c r="AU74" s="149">
        <v>1</v>
      </c>
      <c r="AW74" s="231">
        <f t="shared" si="79"/>
        <v>43898</v>
      </c>
      <c r="AX74" s="133">
        <f t="shared" si="80"/>
        <v>4</v>
      </c>
      <c r="AY74" s="231">
        <f t="shared" si="81"/>
        <v>43898</v>
      </c>
      <c r="AZ74" s="133">
        <f t="shared" si="82"/>
        <v>67</v>
      </c>
      <c r="BG74" s="181">
        <f t="shared" si="9"/>
        <v>43898</v>
      </c>
      <c r="BH74">
        <f t="shared" si="10"/>
        <v>114</v>
      </c>
      <c r="BI74">
        <f t="shared" si="11"/>
        <v>59</v>
      </c>
      <c r="BJ74">
        <f t="shared" si="12"/>
        <v>3</v>
      </c>
      <c r="BK74" s="181">
        <f t="shared" si="13"/>
        <v>43898</v>
      </c>
      <c r="BL74">
        <f t="shared" si="14"/>
        <v>10</v>
      </c>
      <c r="BM74">
        <f t="shared" si="15"/>
        <v>10</v>
      </c>
      <c r="BN74">
        <f t="shared" si="16"/>
        <v>0</v>
      </c>
      <c r="BO74" s="181">
        <f t="shared" si="17"/>
        <v>43898</v>
      </c>
      <c r="BP74">
        <f t="shared" si="18"/>
        <v>45</v>
      </c>
      <c r="BQ74">
        <f t="shared" si="4"/>
        <v>15</v>
      </c>
      <c r="BR74">
        <f t="shared" si="5"/>
        <v>1</v>
      </c>
    </row>
    <row r="75" spans="1:70" x14ac:dyDescent="0.55000000000000004">
      <c r="A75" s="181">
        <v>43899</v>
      </c>
      <c r="B75" s="147">
        <v>2</v>
      </c>
      <c r="C75" s="156">
        <f t="shared" ref="C75:C76" si="84">+B75+C74</f>
        <v>69</v>
      </c>
      <c r="D75" s="163"/>
      <c r="E75" s="163"/>
      <c r="F75" s="163"/>
      <c r="G75" s="163"/>
      <c r="H75" s="163"/>
      <c r="I75" s="163"/>
      <c r="J75" s="163"/>
      <c r="K75" s="176"/>
      <c r="L75" s="174"/>
      <c r="M75" s="163"/>
      <c r="N75" s="163"/>
      <c r="O75" s="163"/>
      <c r="P75" s="163"/>
      <c r="Q75" s="163"/>
      <c r="R75" s="163"/>
      <c r="S75" s="163"/>
      <c r="T75" s="163"/>
      <c r="U75" s="163"/>
      <c r="V75" s="163"/>
      <c r="W75" s="164"/>
      <c r="X75" s="176"/>
      <c r="Z75" s="179">
        <f t="shared" si="83"/>
        <v>43899</v>
      </c>
      <c r="AA75" s="232">
        <f t="shared" si="75"/>
        <v>170</v>
      </c>
      <c r="AB75" s="232">
        <f t="shared" si="76"/>
        <v>85</v>
      </c>
      <c r="AC75" s="233">
        <f t="shared" si="77"/>
        <v>4</v>
      </c>
      <c r="AD75" s="160">
        <f t="shared" si="78"/>
        <v>1</v>
      </c>
      <c r="AE75" s="148">
        <v>115</v>
      </c>
      <c r="AF75" s="156">
        <f t="shared" si="66"/>
        <v>1</v>
      </c>
      <c r="AG75" s="148">
        <v>60</v>
      </c>
      <c r="AH75" s="156">
        <f t="shared" si="67"/>
        <v>0</v>
      </c>
      <c r="AI75" s="42">
        <v>3</v>
      </c>
      <c r="AJ75" s="169">
        <f t="shared" si="68"/>
        <v>0</v>
      </c>
      <c r="AK75" s="165">
        <v>10</v>
      </c>
      <c r="AL75" s="156">
        <f t="shared" si="69"/>
        <v>0</v>
      </c>
      <c r="AM75" s="165">
        <v>10</v>
      </c>
      <c r="AN75" s="156">
        <f t="shared" si="70"/>
        <v>0</v>
      </c>
      <c r="AO75" s="167">
        <v>0</v>
      </c>
      <c r="AP75" s="169">
        <f t="shared" si="71"/>
        <v>0</v>
      </c>
      <c r="AQ75" s="148">
        <v>45</v>
      </c>
      <c r="AR75" s="156">
        <f t="shared" si="72"/>
        <v>0</v>
      </c>
      <c r="AS75" s="148">
        <v>15</v>
      </c>
      <c r="AT75" s="156">
        <f t="shared" si="73"/>
        <v>0</v>
      </c>
      <c r="AU75" s="149">
        <v>1</v>
      </c>
      <c r="AW75" s="231">
        <f t="shared" si="79"/>
        <v>43899</v>
      </c>
      <c r="AX75" s="133">
        <f t="shared" si="80"/>
        <v>2</v>
      </c>
      <c r="AY75" s="231">
        <f t="shared" si="81"/>
        <v>43899</v>
      </c>
      <c r="AZ75" s="133">
        <f t="shared" si="82"/>
        <v>69</v>
      </c>
      <c r="BG75" s="181">
        <f t="shared" si="9"/>
        <v>43899</v>
      </c>
      <c r="BH75">
        <f t="shared" si="10"/>
        <v>115</v>
      </c>
      <c r="BI75">
        <f t="shared" si="11"/>
        <v>60</v>
      </c>
      <c r="BJ75">
        <f t="shared" si="12"/>
        <v>3</v>
      </c>
      <c r="BK75" s="181">
        <f t="shared" si="13"/>
        <v>43899</v>
      </c>
      <c r="BL75">
        <f t="shared" si="14"/>
        <v>10</v>
      </c>
      <c r="BM75">
        <f t="shared" si="15"/>
        <v>10</v>
      </c>
      <c r="BN75">
        <f t="shared" si="16"/>
        <v>0</v>
      </c>
      <c r="BO75" s="181">
        <f t="shared" si="17"/>
        <v>43899</v>
      </c>
      <c r="BP75">
        <f t="shared" si="18"/>
        <v>45</v>
      </c>
      <c r="BQ75">
        <f t="shared" si="4"/>
        <v>15</v>
      </c>
      <c r="BR75">
        <f t="shared" si="5"/>
        <v>1</v>
      </c>
    </row>
    <row r="76" spans="1:70" x14ac:dyDescent="0.55000000000000004">
      <c r="A76" s="181">
        <v>43900</v>
      </c>
      <c r="B76" s="147">
        <v>10</v>
      </c>
      <c r="C76" s="156">
        <f t="shared" si="84"/>
        <v>79</v>
      </c>
      <c r="D76" s="163"/>
      <c r="E76" s="163"/>
      <c r="F76" s="163"/>
      <c r="G76" s="163"/>
      <c r="H76" s="163"/>
      <c r="I76" s="163"/>
      <c r="J76" s="163"/>
      <c r="K76" s="176"/>
      <c r="L76" s="174"/>
      <c r="M76" s="163"/>
      <c r="N76" s="163"/>
      <c r="O76" s="163"/>
      <c r="P76" s="163"/>
      <c r="Q76" s="163"/>
      <c r="R76" s="163"/>
      <c r="S76" s="163"/>
      <c r="T76" s="163"/>
      <c r="U76" s="163"/>
      <c r="V76" s="163"/>
      <c r="W76" s="164"/>
      <c r="X76" s="176"/>
      <c r="Z76" s="179">
        <f t="shared" si="83"/>
        <v>43900</v>
      </c>
      <c r="AA76" s="232">
        <f t="shared" si="75"/>
        <v>177</v>
      </c>
      <c r="AB76" s="232">
        <f t="shared" si="76"/>
        <v>92</v>
      </c>
      <c r="AC76" s="233">
        <f t="shared" si="77"/>
        <v>4</v>
      </c>
      <c r="AD76" s="160">
        <f t="shared" si="78"/>
        <v>5</v>
      </c>
      <c r="AE76" s="148">
        <v>120</v>
      </c>
      <c r="AF76" s="156">
        <f t="shared" si="66"/>
        <v>5</v>
      </c>
      <c r="AG76" s="148">
        <v>65</v>
      </c>
      <c r="AH76" s="156">
        <f t="shared" si="67"/>
        <v>0</v>
      </c>
      <c r="AI76" s="42">
        <v>3</v>
      </c>
      <c r="AJ76" s="169">
        <f t="shared" si="68"/>
        <v>0</v>
      </c>
      <c r="AK76" s="148">
        <v>10</v>
      </c>
      <c r="AL76" s="156">
        <f t="shared" si="69"/>
        <v>0</v>
      </c>
      <c r="AM76" s="165">
        <v>10</v>
      </c>
      <c r="AN76" s="156">
        <f t="shared" si="70"/>
        <v>0</v>
      </c>
      <c r="AO76" s="167">
        <v>0</v>
      </c>
      <c r="AP76" s="169">
        <f t="shared" si="71"/>
        <v>2</v>
      </c>
      <c r="AQ76" s="148">
        <v>47</v>
      </c>
      <c r="AR76" s="156">
        <f t="shared" si="72"/>
        <v>2</v>
      </c>
      <c r="AS76" s="148">
        <v>17</v>
      </c>
      <c r="AT76" s="156">
        <f t="shared" si="73"/>
        <v>0</v>
      </c>
      <c r="AU76" s="149">
        <v>1</v>
      </c>
      <c r="AW76" s="231">
        <f t="shared" si="79"/>
        <v>43900</v>
      </c>
      <c r="AX76" s="133">
        <f t="shared" si="80"/>
        <v>10</v>
      </c>
      <c r="AY76" s="231">
        <f t="shared" si="81"/>
        <v>43900</v>
      </c>
      <c r="AZ76" s="133">
        <f t="shared" si="82"/>
        <v>79</v>
      </c>
      <c r="BG76" s="181">
        <f t="shared" si="9"/>
        <v>43900</v>
      </c>
      <c r="BH76">
        <f t="shared" si="10"/>
        <v>120</v>
      </c>
      <c r="BI76">
        <f t="shared" si="11"/>
        <v>65</v>
      </c>
      <c r="BJ76">
        <f t="shared" si="12"/>
        <v>3</v>
      </c>
      <c r="BK76" s="181">
        <f t="shared" si="13"/>
        <v>43900</v>
      </c>
      <c r="BL76">
        <f t="shared" si="14"/>
        <v>10</v>
      </c>
      <c r="BM76">
        <f t="shared" si="15"/>
        <v>10</v>
      </c>
      <c r="BN76">
        <f t="shared" si="16"/>
        <v>0</v>
      </c>
      <c r="BO76" s="181">
        <f t="shared" si="17"/>
        <v>43900</v>
      </c>
      <c r="BP76">
        <f t="shared" si="18"/>
        <v>47</v>
      </c>
      <c r="BQ76">
        <f t="shared" si="4"/>
        <v>17</v>
      </c>
      <c r="BR76">
        <f t="shared" si="5"/>
        <v>1</v>
      </c>
    </row>
    <row r="77" spans="1:70" x14ac:dyDescent="0.55000000000000004">
      <c r="A77" s="181">
        <v>43901</v>
      </c>
      <c r="B77" s="147">
        <v>6</v>
      </c>
      <c r="C77" s="156">
        <f>+B77+C76</f>
        <v>85</v>
      </c>
      <c r="D77" s="163"/>
      <c r="E77" s="163"/>
      <c r="F77" s="163"/>
      <c r="G77" s="163"/>
      <c r="H77" s="163"/>
      <c r="I77" s="163"/>
      <c r="J77" s="163"/>
      <c r="K77" s="176"/>
      <c r="L77" s="174"/>
      <c r="M77" s="163"/>
      <c r="N77" s="163"/>
      <c r="O77" s="163"/>
      <c r="P77" s="163"/>
      <c r="Q77" s="163"/>
      <c r="R77" s="163"/>
      <c r="S77" s="163"/>
      <c r="T77" s="163"/>
      <c r="U77" s="163"/>
      <c r="V77" s="163"/>
      <c r="W77" s="164"/>
      <c r="X77" s="176"/>
      <c r="Z77" s="179">
        <f t="shared" si="83"/>
        <v>43901</v>
      </c>
      <c r="AA77" s="232">
        <f t="shared" si="75"/>
        <v>187</v>
      </c>
      <c r="AB77" s="232">
        <f t="shared" si="76"/>
        <v>94</v>
      </c>
      <c r="AC77" s="233">
        <f t="shared" si="77"/>
        <v>4</v>
      </c>
      <c r="AD77" s="160">
        <f t="shared" si="78"/>
        <v>9</v>
      </c>
      <c r="AE77" s="148">
        <v>129</v>
      </c>
      <c r="AF77" s="156">
        <f t="shared" si="66"/>
        <v>2</v>
      </c>
      <c r="AG77" s="148">
        <v>67</v>
      </c>
      <c r="AH77" s="156">
        <f t="shared" si="67"/>
        <v>0</v>
      </c>
      <c r="AI77" s="42">
        <v>3</v>
      </c>
      <c r="AJ77" s="169">
        <f t="shared" si="68"/>
        <v>0</v>
      </c>
      <c r="AK77" s="148">
        <v>10</v>
      </c>
      <c r="AL77" s="156">
        <f t="shared" si="69"/>
        <v>0</v>
      </c>
      <c r="AM77" s="165">
        <v>10</v>
      </c>
      <c r="AN77" s="156">
        <f t="shared" si="70"/>
        <v>0</v>
      </c>
      <c r="AO77" s="167">
        <v>0</v>
      </c>
      <c r="AP77" s="169">
        <f t="shared" si="71"/>
        <v>1</v>
      </c>
      <c r="AQ77" s="148">
        <v>48</v>
      </c>
      <c r="AR77" s="156">
        <f t="shared" si="72"/>
        <v>0</v>
      </c>
      <c r="AS77" s="148">
        <v>17</v>
      </c>
      <c r="AT77" s="156">
        <f t="shared" si="73"/>
        <v>0</v>
      </c>
      <c r="AU77" s="149">
        <v>1</v>
      </c>
      <c r="AW77" s="231">
        <f t="shared" si="79"/>
        <v>43901</v>
      </c>
      <c r="AX77" s="133">
        <f t="shared" si="80"/>
        <v>6</v>
      </c>
      <c r="AY77" s="231">
        <f t="shared" si="81"/>
        <v>43901</v>
      </c>
      <c r="AZ77" s="133">
        <f t="shared" si="82"/>
        <v>85</v>
      </c>
      <c r="BG77" s="181">
        <f t="shared" si="9"/>
        <v>43901</v>
      </c>
      <c r="BH77">
        <f t="shared" si="10"/>
        <v>129</v>
      </c>
      <c r="BI77">
        <f t="shared" si="11"/>
        <v>67</v>
      </c>
      <c r="BJ77">
        <f t="shared" si="12"/>
        <v>3</v>
      </c>
      <c r="BK77" s="181">
        <f t="shared" si="13"/>
        <v>43901</v>
      </c>
      <c r="BL77">
        <f t="shared" si="14"/>
        <v>10</v>
      </c>
      <c r="BM77">
        <f t="shared" si="15"/>
        <v>10</v>
      </c>
      <c r="BN77">
        <f t="shared" si="16"/>
        <v>0</v>
      </c>
      <c r="BO77" s="181">
        <f t="shared" si="17"/>
        <v>43901</v>
      </c>
      <c r="BP77">
        <f t="shared" si="18"/>
        <v>48</v>
      </c>
      <c r="BQ77">
        <f t="shared" si="4"/>
        <v>17</v>
      </c>
      <c r="BR77">
        <f t="shared" si="5"/>
        <v>1</v>
      </c>
    </row>
    <row r="78" spans="1:70" x14ac:dyDescent="0.55000000000000004">
      <c r="A78" s="181">
        <v>43902</v>
      </c>
      <c r="B78" s="147">
        <v>3</v>
      </c>
      <c r="C78" s="156">
        <f>+B78+C77</f>
        <v>88</v>
      </c>
      <c r="D78" s="163"/>
      <c r="E78" s="163"/>
      <c r="F78" s="163"/>
      <c r="G78" s="163"/>
      <c r="H78" s="163"/>
      <c r="I78" s="163"/>
      <c r="J78" s="163"/>
      <c r="K78" s="176"/>
      <c r="L78" s="174"/>
      <c r="M78" s="163"/>
      <c r="N78" s="163"/>
      <c r="O78" s="163"/>
      <c r="P78" s="163"/>
      <c r="Q78" s="163"/>
      <c r="R78" s="163"/>
      <c r="S78" s="163"/>
      <c r="T78" s="163"/>
      <c r="U78" s="163"/>
      <c r="V78" s="163"/>
      <c r="W78" s="164"/>
      <c r="X78" s="176"/>
      <c r="Z78" s="179">
        <f t="shared" si="83"/>
        <v>43902</v>
      </c>
      <c r="AA78" s="232">
        <f t="shared" si="75"/>
        <v>190</v>
      </c>
      <c r="AB78" s="232">
        <f t="shared" si="76"/>
        <v>105</v>
      </c>
      <c r="AC78" s="233">
        <f t="shared" si="77"/>
        <v>4</v>
      </c>
      <c r="AD78" s="160">
        <f t="shared" si="78"/>
        <v>2</v>
      </c>
      <c r="AE78" s="148">
        <v>131</v>
      </c>
      <c r="AF78" s="156">
        <f t="shared" si="66"/>
        <v>8</v>
      </c>
      <c r="AG78" s="148">
        <v>75</v>
      </c>
      <c r="AH78" s="156">
        <f t="shared" si="67"/>
        <v>0</v>
      </c>
      <c r="AI78" s="42">
        <v>3</v>
      </c>
      <c r="AJ78" s="169">
        <f t="shared" si="68"/>
        <v>0</v>
      </c>
      <c r="AK78" s="148">
        <v>10</v>
      </c>
      <c r="AL78" s="156">
        <f t="shared" si="69"/>
        <v>0</v>
      </c>
      <c r="AM78" s="148">
        <v>10</v>
      </c>
      <c r="AN78" s="156">
        <f t="shared" si="70"/>
        <v>0</v>
      </c>
      <c r="AO78" s="167">
        <v>0</v>
      </c>
      <c r="AP78" s="169">
        <f t="shared" si="71"/>
        <v>1</v>
      </c>
      <c r="AQ78" s="148">
        <v>49</v>
      </c>
      <c r="AR78" s="156">
        <f t="shared" si="72"/>
        <v>3</v>
      </c>
      <c r="AS78" s="148">
        <v>20</v>
      </c>
      <c r="AT78" s="156">
        <f t="shared" si="73"/>
        <v>0</v>
      </c>
      <c r="AU78" s="149">
        <v>1</v>
      </c>
      <c r="AW78" s="231">
        <f t="shared" si="79"/>
        <v>43902</v>
      </c>
      <c r="AX78" s="133">
        <f t="shared" si="80"/>
        <v>3</v>
      </c>
      <c r="AY78" s="231">
        <f t="shared" si="81"/>
        <v>43902</v>
      </c>
      <c r="AZ78" s="133">
        <f t="shared" si="82"/>
        <v>88</v>
      </c>
      <c r="BG78" s="181">
        <f t="shared" si="9"/>
        <v>43902</v>
      </c>
      <c r="BH78">
        <f t="shared" si="10"/>
        <v>131</v>
      </c>
      <c r="BI78">
        <f t="shared" si="11"/>
        <v>75</v>
      </c>
      <c r="BJ78">
        <f t="shared" si="12"/>
        <v>3</v>
      </c>
      <c r="BK78" s="181">
        <f t="shared" si="13"/>
        <v>43902</v>
      </c>
      <c r="BL78">
        <f t="shared" si="14"/>
        <v>10</v>
      </c>
      <c r="BM78">
        <f t="shared" si="15"/>
        <v>10</v>
      </c>
      <c r="BN78">
        <f t="shared" si="16"/>
        <v>0</v>
      </c>
      <c r="BO78" s="181">
        <f t="shared" si="17"/>
        <v>43902</v>
      </c>
      <c r="BP78">
        <f t="shared" si="18"/>
        <v>49</v>
      </c>
      <c r="BQ78">
        <f t="shared" si="4"/>
        <v>20</v>
      </c>
      <c r="BR78">
        <f t="shared" si="5"/>
        <v>1</v>
      </c>
    </row>
    <row r="79" spans="1:70" x14ac:dyDescent="0.55000000000000004">
      <c r="A79" s="181">
        <v>43903</v>
      </c>
      <c r="B79" s="147">
        <v>7</v>
      </c>
      <c r="C79" s="156">
        <f t="shared" ref="C79:C85" si="85">+B79+C78</f>
        <v>95</v>
      </c>
      <c r="D79" s="163"/>
      <c r="E79" s="163"/>
      <c r="F79" s="163"/>
      <c r="G79" s="163"/>
      <c r="H79" s="163"/>
      <c r="I79" s="163"/>
      <c r="J79" s="163"/>
      <c r="K79" s="176"/>
      <c r="L79" s="174"/>
      <c r="M79" s="163"/>
      <c r="N79" s="163"/>
      <c r="O79" s="163"/>
      <c r="P79" s="163"/>
      <c r="Q79" s="163"/>
      <c r="R79" s="163"/>
      <c r="S79" s="163"/>
      <c r="T79" s="163"/>
      <c r="U79" s="163"/>
      <c r="V79" s="163"/>
      <c r="W79" s="164"/>
      <c r="X79" s="176"/>
      <c r="Z79" s="179">
        <f t="shared" si="83"/>
        <v>43903</v>
      </c>
      <c r="AA79" s="232">
        <f t="shared" si="75"/>
        <v>197</v>
      </c>
      <c r="AB79" s="232">
        <f t="shared" si="76"/>
        <v>108</v>
      </c>
      <c r="AC79" s="233">
        <f t="shared" si="77"/>
        <v>5</v>
      </c>
      <c r="AD79" s="160">
        <f t="shared" si="78"/>
        <v>6</v>
      </c>
      <c r="AE79" s="148">
        <v>137</v>
      </c>
      <c r="AF79" s="156">
        <f t="shared" si="66"/>
        <v>3</v>
      </c>
      <c r="AG79" s="148">
        <v>78</v>
      </c>
      <c r="AH79" s="156">
        <f t="shared" si="67"/>
        <v>1</v>
      </c>
      <c r="AI79" s="42">
        <v>4</v>
      </c>
      <c r="AJ79" s="169">
        <f t="shared" si="68"/>
        <v>0</v>
      </c>
      <c r="AK79" s="148">
        <v>10</v>
      </c>
      <c r="AL79" s="156">
        <f t="shared" si="69"/>
        <v>0</v>
      </c>
      <c r="AM79" s="148">
        <v>10</v>
      </c>
      <c r="AN79" s="156">
        <f t="shared" si="70"/>
        <v>0</v>
      </c>
      <c r="AO79" s="167">
        <v>0</v>
      </c>
      <c r="AP79" s="169">
        <f t="shared" si="71"/>
        <v>1</v>
      </c>
      <c r="AQ79" s="148">
        <v>50</v>
      </c>
      <c r="AR79" s="156">
        <f t="shared" si="72"/>
        <v>0</v>
      </c>
      <c r="AS79" s="148">
        <v>20</v>
      </c>
      <c r="AT79" s="156">
        <f t="shared" si="73"/>
        <v>0</v>
      </c>
      <c r="AU79" s="149">
        <v>1</v>
      </c>
      <c r="AW79" s="231">
        <f t="shared" si="79"/>
        <v>43903</v>
      </c>
      <c r="AX79" s="133">
        <f t="shared" si="80"/>
        <v>7</v>
      </c>
      <c r="AY79" s="231">
        <f t="shared" si="81"/>
        <v>43903</v>
      </c>
      <c r="AZ79" s="133">
        <f t="shared" si="82"/>
        <v>95</v>
      </c>
      <c r="BG79" s="181">
        <f t="shared" si="9"/>
        <v>43903</v>
      </c>
      <c r="BH79">
        <f t="shared" si="10"/>
        <v>137</v>
      </c>
      <c r="BI79">
        <f t="shared" si="11"/>
        <v>78</v>
      </c>
      <c r="BJ79">
        <f t="shared" si="12"/>
        <v>4</v>
      </c>
      <c r="BK79" s="181">
        <f t="shared" si="13"/>
        <v>43903</v>
      </c>
      <c r="BL79">
        <f t="shared" si="14"/>
        <v>10</v>
      </c>
      <c r="BM79">
        <f t="shared" si="15"/>
        <v>10</v>
      </c>
      <c r="BN79">
        <f t="shared" si="16"/>
        <v>0</v>
      </c>
      <c r="BO79" s="181">
        <f t="shared" si="17"/>
        <v>43903</v>
      </c>
      <c r="BP79">
        <f t="shared" si="18"/>
        <v>50</v>
      </c>
      <c r="BQ79">
        <f t="shared" si="4"/>
        <v>20</v>
      </c>
      <c r="BR79">
        <f t="shared" si="5"/>
        <v>1</v>
      </c>
    </row>
    <row r="80" spans="1:70" x14ac:dyDescent="0.55000000000000004">
      <c r="A80" s="181">
        <v>43904</v>
      </c>
      <c r="B80" s="147">
        <v>16</v>
      </c>
      <c r="C80" s="156">
        <f t="shared" si="85"/>
        <v>111</v>
      </c>
      <c r="D80" s="163"/>
      <c r="E80" s="163"/>
      <c r="F80" s="163"/>
      <c r="G80" s="163"/>
      <c r="H80" s="163"/>
      <c r="I80" s="163"/>
      <c r="J80" s="163"/>
      <c r="K80" s="176"/>
      <c r="L80" s="174"/>
      <c r="M80" s="163"/>
      <c r="N80" s="163"/>
      <c r="O80" s="163"/>
      <c r="P80" s="163"/>
      <c r="Q80" s="163"/>
      <c r="R80" s="163"/>
      <c r="S80" s="163"/>
      <c r="T80" s="163"/>
      <c r="U80" s="163"/>
      <c r="V80" s="163"/>
      <c r="W80" s="164"/>
      <c r="X80" s="176"/>
      <c r="Z80" s="179">
        <f t="shared" si="83"/>
        <v>43904</v>
      </c>
      <c r="AA80" s="232">
        <f t="shared" si="75"/>
        <v>204</v>
      </c>
      <c r="AB80" s="232">
        <f t="shared" si="76"/>
        <v>111</v>
      </c>
      <c r="AC80" s="233">
        <f t="shared" si="77"/>
        <v>5</v>
      </c>
      <c r="AD80" s="160">
        <f t="shared" si="78"/>
        <v>4</v>
      </c>
      <c r="AE80" s="148">
        <v>141</v>
      </c>
      <c r="AF80" s="156">
        <f t="shared" si="66"/>
        <v>3</v>
      </c>
      <c r="AG80" s="148">
        <v>81</v>
      </c>
      <c r="AH80" s="156">
        <f t="shared" si="67"/>
        <v>0</v>
      </c>
      <c r="AI80" s="42">
        <v>4</v>
      </c>
      <c r="AJ80" s="169">
        <f t="shared" si="68"/>
        <v>0</v>
      </c>
      <c r="AK80" s="148">
        <v>10</v>
      </c>
      <c r="AL80" s="156">
        <f t="shared" si="69"/>
        <v>0</v>
      </c>
      <c r="AM80" s="148">
        <v>10</v>
      </c>
      <c r="AN80" s="156">
        <f t="shared" si="70"/>
        <v>0</v>
      </c>
      <c r="AO80" s="167">
        <v>0</v>
      </c>
      <c r="AP80" s="169">
        <f t="shared" si="71"/>
        <v>3</v>
      </c>
      <c r="AQ80" s="148">
        <v>53</v>
      </c>
      <c r="AR80" s="156">
        <f t="shared" si="72"/>
        <v>0</v>
      </c>
      <c r="AS80" s="148">
        <v>20</v>
      </c>
      <c r="AT80" s="156">
        <f t="shared" si="73"/>
        <v>0</v>
      </c>
      <c r="AU80" s="149">
        <v>1</v>
      </c>
      <c r="AW80" s="231">
        <f t="shared" si="79"/>
        <v>43904</v>
      </c>
      <c r="AX80" s="133">
        <f t="shared" si="80"/>
        <v>16</v>
      </c>
      <c r="AY80" s="231">
        <f t="shared" si="81"/>
        <v>43904</v>
      </c>
      <c r="AZ80" s="133">
        <f t="shared" si="82"/>
        <v>111</v>
      </c>
      <c r="BG80" s="181">
        <f t="shared" si="9"/>
        <v>43904</v>
      </c>
      <c r="BH80">
        <f t="shared" si="10"/>
        <v>141</v>
      </c>
      <c r="BI80">
        <f t="shared" si="11"/>
        <v>81</v>
      </c>
      <c r="BJ80">
        <f t="shared" si="12"/>
        <v>4</v>
      </c>
      <c r="BK80" s="181">
        <f t="shared" si="13"/>
        <v>43904</v>
      </c>
      <c r="BL80">
        <f t="shared" si="14"/>
        <v>10</v>
      </c>
      <c r="BM80">
        <f t="shared" si="15"/>
        <v>10</v>
      </c>
      <c r="BN80">
        <f t="shared" si="16"/>
        <v>0</v>
      </c>
      <c r="BO80" s="181">
        <f t="shared" si="17"/>
        <v>43904</v>
      </c>
      <c r="BP80">
        <f t="shared" si="18"/>
        <v>53</v>
      </c>
      <c r="BQ80">
        <f t="shared" si="4"/>
        <v>20</v>
      </c>
      <c r="BR80">
        <f t="shared" si="5"/>
        <v>1</v>
      </c>
    </row>
    <row r="81" spans="1:70" x14ac:dyDescent="0.55000000000000004">
      <c r="A81" s="181">
        <v>43905</v>
      </c>
      <c r="B81" s="147">
        <v>12</v>
      </c>
      <c r="C81" s="156">
        <f t="shared" si="85"/>
        <v>123</v>
      </c>
      <c r="D81" s="163"/>
      <c r="E81" s="163"/>
      <c r="F81" s="163"/>
      <c r="G81" s="163"/>
      <c r="H81" s="163"/>
      <c r="I81" s="163"/>
      <c r="J81" s="163"/>
      <c r="K81" s="176"/>
      <c r="L81" s="174"/>
      <c r="M81" s="163"/>
      <c r="N81" s="163"/>
      <c r="O81" s="163"/>
      <c r="P81" s="163"/>
      <c r="Q81" s="163"/>
      <c r="R81" s="163"/>
      <c r="S81" s="163"/>
      <c r="T81" s="163"/>
      <c r="U81" s="163"/>
      <c r="V81" s="163"/>
      <c r="W81" s="164"/>
      <c r="X81" s="176"/>
      <c r="Z81" s="179">
        <f t="shared" si="83"/>
        <v>43905</v>
      </c>
      <c r="AA81" s="232">
        <f t="shared" si="75"/>
        <v>217</v>
      </c>
      <c r="AB81" s="232">
        <f t="shared" si="76"/>
        <v>114</v>
      </c>
      <c r="AC81" s="233">
        <f t="shared" si="77"/>
        <v>5</v>
      </c>
      <c r="AD81" s="160">
        <f t="shared" si="78"/>
        <v>7</v>
      </c>
      <c r="AE81" s="148">
        <v>148</v>
      </c>
      <c r="AF81" s="156">
        <f t="shared" si="66"/>
        <v>3</v>
      </c>
      <c r="AG81" s="148">
        <v>84</v>
      </c>
      <c r="AH81" s="156">
        <f t="shared" si="67"/>
        <v>0</v>
      </c>
      <c r="AI81" s="42">
        <v>4</v>
      </c>
      <c r="AJ81" s="169">
        <f t="shared" si="68"/>
        <v>0</v>
      </c>
      <c r="AK81" s="148">
        <v>10</v>
      </c>
      <c r="AL81" s="156">
        <f t="shared" si="69"/>
        <v>0</v>
      </c>
      <c r="AM81" s="148">
        <v>10</v>
      </c>
      <c r="AN81" s="156">
        <f t="shared" si="70"/>
        <v>0</v>
      </c>
      <c r="AO81" s="167">
        <v>0</v>
      </c>
      <c r="AP81" s="169">
        <f t="shared" si="71"/>
        <v>6</v>
      </c>
      <c r="AQ81" s="148">
        <v>59</v>
      </c>
      <c r="AR81" s="156">
        <f t="shared" si="72"/>
        <v>0</v>
      </c>
      <c r="AS81" s="148">
        <v>20</v>
      </c>
      <c r="AT81" s="156">
        <f t="shared" si="73"/>
        <v>0</v>
      </c>
      <c r="AU81" s="149">
        <v>1</v>
      </c>
      <c r="AW81" s="231">
        <f t="shared" si="79"/>
        <v>43905</v>
      </c>
      <c r="AX81" s="133">
        <f t="shared" si="80"/>
        <v>12</v>
      </c>
      <c r="AY81" s="231">
        <f t="shared" si="81"/>
        <v>43905</v>
      </c>
      <c r="AZ81" s="133">
        <f t="shared" si="82"/>
        <v>123</v>
      </c>
      <c r="BG81" s="181">
        <f t="shared" si="9"/>
        <v>43905</v>
      </c>
      <c r="BH81">
        <f t="shared" si="10"/>
        <v>148</v>
      </c>
      <c r="BI81">
        <f t="shared" si="11"/>
        <v>84</v>
      </c>
      <c r="BJ81">
        <f t="shared" si="12"/>
        <v>4</v>
      </c>
      <c r="BK81" s="181">
        <f t="shared" si="13"/>
        <v>43905</v>
      </c>
      <c r="BL81">
        <f t="shared" si="14"/>
        <v>10</v>
      </c>
      <c r="BM81">
        <f t="shared" si="15"/>
        <v>10</v>
      </c>
      <c r="BN81">
        <f t="shared" si="16"/>
        <v>0</v>
      </c>
      <c r="BO81" s="181">
        <f t="shared" si="17"/>
        <v>43905</v>
      </c>
      <c r="BP81">
        <f t="shared" si="18"/>
        <v>59</v>
      </c>
      <c r="BQ81">
        <f t="shared" si="4"/>
        <v>20</v>
      </c>
      <c r="BR81">
        <f t="shared" si="5"/>
        <v>1</v>
      </c>
    </row>
    <row r="82" spans="1:70" x14ac:dyDescent="0.55000000000000004">
      <c r="A82" s="181">
        <v>43906</v>
      </c>
      <c r="B82" s="147">
        <v>20</v>
      </c>
      <c r="C82" s="156">
        <f t="shared" si="85"/>
        <v>143</v>
      </c>
      <c r="D82" s="163"/>
      <c r="E82" s="163"/>
      <c r="F82" s="163"/>
      <c r="G82" s="163"/>
      <c r="H82" s="163"/>
      <c r="I82" s="163"/>
      <c r="J82" s="163"/>
      <c r="K82" s="176"/>
      <c r="L82" s="174"/>
      <c r="M82" s="163"/>
      <c r="N82" s="163"/>
      <c r="O82" s="163"/>
      <c r="P82" s="163"/>
      <c r="Q82" s="163"/>
      <c r="R82" s="163"/>
      <c r="S82" s="163"/>
      <c r="T82" s="163"/>
      <c r="U82" s="163"/>
      <c r="V82" s="163"/>
      <c r="W82" s="164"/>
      <c r="X82" s="176"/>
      <c r="Z82" s="179">
        <f t="shared" si="83"/>
        <v>43906</v>
      </c>
      <c r="AA82" s="232">
        <f t="shared" si="75"/>
        <v>235</v>
      </c>
      <c r="AB82" s="232">
        <f t="shared" si="76"/>
        <v>120</v>
      </c>
      <c r="AC82" s="233">
        <f t="shared" si="77"/>
        <v>5</v>
      </c>
      <c r="AD82" s="160">
        <f t="shared" si="78"/>
        <v>9</v>
      </c>
      <c r="AE82" s="148">
        <v>157</v>
      </c>
      <c r="AF82" s="156">
        <f t="shared" si="66"/>
        <v>4</v>
      </c>
      <c r="AG82" s="148">
        <v>88</v>
      </c>
      <c r="AH82" s="156">
        <f t="shared" si="67"/>
        <v>0</v>
      </c>
      <c r="AI82" s="42">
        <v>4</v>
      </c>
      <c r="AJ82" s="169">
        <f t="shared" si="68"/>
        <v>1</v>
      </c>
      <c r="AK82" s="148">
        <v>11</v>
      </c>
      <c r="AL82" s="156">
        <f t="shared" si="69"/>
        <v>0</v>
      </c>
      <c r="AM82" s="148">
        <v>10</v>
      </c>
      <c r="AN82" s="156">
        <f t="shared" si="70"/>
        <v>0</v>
      </c>
      <c r="AO82" s="42">
        <v>0</v>
      </c>
      <c r="AP82" s="169">
        <f t="shared" si="71"/>
        <v>8</v>
      </c>
      <c r="AQ82" s="148">
        <v>67</v>
      </c>
      <c r="AR82" s="156">
        <f t="shared" si="72"/>
        <v>2</v>
      </c>
      <c r="AS82" s="148">
        <v>22</v>
      </c>
      <c r="AT82" s="156">
        <f t="shared" si="73"/>
        <v>0</v>
      </c>
      <c r="AU82" s="149">
        <v>1</v>
      </c>
      <c r="AW82" s="231">
        <f t="shared" si="79"/>
        <v>43906</v>
      </c>
      <c r="AX82" s="133">
        <f t="shared" si="80"/>
        <v>20</v>
      </c>
      <c r="AY82" s="231">
        <f t="shared" si="81"/>
        <v>43906</v>
      </c>
      <c r="AZ82" s="133">
        <f t="shared" si="82"/>
        <v>143</v>
      </c>
      <c r="BG82" s="181">
        <f t="shared" si="9"/>
        <v>43906</v>
      </c>
      <c r="BH82">
        <f t="shared" si="10"/>
        <v>157</v>
      </c>
      <c r="BI82">
        <f t="shared" si="11"/>
        <v>88</v>
      </c>
      <c r="BJ82">
        <f t="shared" si="12"/>
        <v>4</v>
      </c>
      <c r="BK82" s="181">
        <f t="shared" si="13"/>
        <v>43906</v>
      </c>
      <c r="BL82">
        <f t="shared" si="14"/>
        <v>11</v>
      </c>
      <c r="BM82">
        <f t="shared" si="15"/>
        <v>10</v>
      </c>
      <c r="BN82">
        <f t="shared" si="16"/>
        <v>0</v>
      </c>
      <c r="BO82" s="181">
        <f t="shared" si="17"/>
        <v>43906</v>
      </c>
      <c r="BP82">
        <f t="shared" si="18"/>
        <v>67</v>
      </c>
      <c r="BQ82">
        <f t="shared" si="4"/>
        <v>22</v>
      </c>
      <c r="BR82">
        <f t="shared" si="5"/>
        <v>1</v>
      </c>
    </row>
    <row r="83" spans="1:70" x14ac:dyDescent="0.55000000000000004">
      <c r="A83" s="181">
        <v>43907</v>
      </c>
      <c r="B83" s="147">
        <v>12</v>
      </c>
      <c r="C83" s="156">
        <f t="shared" si="85"/>
        <v>155</v>
      </c>
      <c r="D83" s="163"/>
      <c r="E83" s="163"/>
      <c r="F83" s="163"/>
      <c r="G83" s="163"/>
      <c r="H83" s="163"/>
      <c r="I83" s="163"/>
      <c r="J83" s="163"/>
      <c r="K83" s="176"/>
      <c r="L83" s="174"/>
      <c r="M83" s="163"/>
      <c r="N83" s="163"/>
      <c r="O83" s="163"/>
      <c r="P83" s="163"/>
      <c r="Q83" s="163"/>
      <c r="R83" s="163"/>
      <c r="S83" s="163"/>
      <c r="T83" s="163"/>
      <c r="U83" s="163"/>
      <c r="V83" s="163"/>
      <c r="W83" s="164"/>
      <c r="X83" s="176"/>
      <c r="Z83" s="179">
        <f t="shared" si="83"/>
        <v>43907</v>
      </c>
      <c r="AA83" s="232">
        <f t="shared" si="75"/>
        <v>257</v>
      </c>
      <c r="AB83" s="232">
        <f t="shared" si="76"/>
        <v>124</v>
      </c>
      <c r="AC83" s="233">
        <f t="shared" si="77"/>
        <v>5</v>
      </c>
      <c r="AD83" s="160">
        <f t="shared" si="78"/>
        <v>10</v>
      </c>
      <c r="AE83" s="148">
        <v>167</v>
      </c>
      <c r="AF83" s="156">
        <f t="shared" si="66"/>
        <v>4</v>
      </c>
      <c r="AG83" s="148">
        <v>92</v>
      </c>
      <c r="AH83" s="156">
        <f t="shared" si="67"/>
        <v>0</v>
      </c>
      <c r="AI83" s="42">
        <v>4</v>
      </c>
      <c r="AJ83" s="169">
        <f t="shared" si="68"/>
        <v>2</v>
      </c>
      <c r="AK83" s="148">
        <v>13</v>
      </c>
      <c r="AL83" s="156">
        <f t="shared" si="69"/>
        <v>0</v>
      </c>
      <c r="AM83" s="148">
        <v>10</v>
      </c>
      <c r="AN83" s="156">
        <f t="shared" si="70"/>
        <v>0</v>
      </c>
      <c r="AO83" s="42">
        <v>0</v>
      </c>
      <c r="AP83" s="169">
        <f t="shared" si="71"/>
        <v>10</v>
      </c>
      <c r="AQ83" s="148">
        <v>77</v>
      </c>
      <c r="AR83" s="156">
        <f t="shared" si="72"/>
        <v>0</v>
      </c>
      <c r="AS83" s="148">
        <v>22</v>
      </c>
      <c r="AT83" s="156">
        <f t="shared" si="73"/>
        <v>0</v>
      </c>
      <c r="AU83" s="149">
        <v>1</v>
      </c>
      <c r="AW83" s="231">
        <f t="shared" si="79"/>
        <v>43907</v>
      </c>
      <c r="AX83" s="133">
        <f t="shared" si="80"/>
        <v>12</v>
      </c>
      <c r="AY83" s="231">
        <f t="shared" si="81"/>
        <v>43907</v>
      </c>
      <c r="AZ83" s="133">
        <f t="shared" si="82"/>
        <v>155</v>
      </c>
      <c r="BG83" s="181">
        <f t="shared" si="9"/>
        <v>43907</v>
      </c>
      <c r="BH83">
        <f t="shared" si="10"/>
        <v>167</v>
      </c>
      <c r="BI83">
        <f t="shared" si="11"/>
        <v>92</v>
      </c>
      <c r="BJ83">
        <f t="shared" si="12"/>
        <v>4</v>
      </c>
      <c r="BK83" s="181">
        <f t="shared" si="13"/>
        <v>43907</v>
      </c>
      <c r="BL83">
        <f t="shared" si="14"/>
        <v>13</v>
      </c>
      <c r="BM83">
        <f t="shared" si="15"/>
        <v>10</v>
      </c>
      <c r="BN83">
        <f t="shared" si="16"/>
        <v>0</v>
      </c>
      <c r="BO83" s="181">
        <f t="shared" si="17"/>
        <v>43907</v>
      </c>
      <c r="BP83">
        <f t="shared" si="18"/>
        <v>77</v>
      </c>
      <c r="BQ83">
        <f t="shared" si="4"/>
        <v>22</v>
      </c>
      <c r="BR83">
        <f t="shared" si="5"/>
        <v>1</v>
      </c>
    </row>
    <row r="84" spans="1:70" x14ac:dyDescent="0.55000000000000004">
      <c r="A84" s="181">
        <v>43908</v>
      </c>
      <c r="B84" s="147">
        <v>34</v>
      </c>
      <c r="C84" s="156">
        <f t="shared" si="85"/>
        <v>189</v>
      </c>
      <c r="D84" s="163"/>
      <c r="E84" s="163"/>
      <c r="F84" s="163"/>
      <c r="G84" s="163"/>
      <c r="H84" s="163"/>
      <c r="I84" s="163"/>
      <c r="J84" s="163"/>
      <c r="K84" s="176"/>
      <c r="L84" s="174"/>
      <c r="M84" s="163"/>
      <c r="N84" s="163"/>
      <c r="O84" s="163"/>
      <c r="P84" s="163"/>
      <c r="Q84" s="163"/>
      <c r="R84" s="163"/>
      <c r="S84" s="163"/>
      <c r="T84" s="163"/>
      <c r="U84" s="163"/>
      <c r="V84" s="163"/>
      <c r="W84" s="164"/>
      <c r="X84" s="176"/>
      <c r="Z84" s="179">
        <f t="shared" si="83"/>
        <v>43908</v>
      </c>
      <c r="AA84" s="232">
        <f t="shared" si="75"/>
        <v>307</v>
      </c>
      <c r="AB84" s="232">
        <f t="shared" si="76"/>
        <v>127</v>
      </c>
      <c r="AC84" s="233">
        <f t="shared" si="77"/>
        <v>5</v>
      </c>
      <c r="AD84" s="160">
        <f t="shared" si="78"/>
        <v>25</v>
      </c>
      <c r="AE84" s="148">
        <v>192</v>
      </c>
      <c r="AF84" s="156">
        <f t="shared" si="66"/>
        <v>3</v>
      </c>
      <c r="AG84" s="148">
        <v>95</v>
      </c>
      <c r="AH84" s="156">
        <f t="shared" si="67"/>
        <v>0</v>
      </c>
      <c r="AI84" s="42">
        <v>4</v>
      </c>
      <c r="AJ84" s="169">
        <f t="shared" si="68"/>
        <v>2</v>
      </c>
      <c r="AK84" s="148">
        <v>15</v>
      </c>
      <c r="AL84" s="156">
        <f t="shared" si="69"/>
        <v>0</v>
      </c>
      <c r="AM84" s="148">
        <v>10</v>
      </c>
      <c r="AN84" s="156">
        <f t="shared" si="70"/>
        <v>0</v>
      </c>
      <c r="AO84" s="42">
        <v>0</v>
      </c>
      <c r="AP84" s="169">
        <f t="shared" si="71"/>
        <v>23</v>
      </c>
      <c r="AQ84" s="148">
        <v>100</v>
      </c>
      <c r="AR84" s="156">
        <f t="shared" si="72"/>
        <v>0</v>
      </c>
      <c r="AS84" s="148">
        <v>22</v>
      </c>
      <c r="AT84" s="156">
        <f t="shared" si="73"/>
        <v>0</v>
      </c>
      <c r="AU84" s="149">
        <v>1</v>
      </c>
      <c r="AW84" s="231">
        <f t="shared" si="79"/>
        <v>43908</v>
      </c>
      <c r="AX84" s="133">
        <f t="shared" si="80"/>
        <v>34</v>
      </c>
      <c r="AY84" s="231">
        <f t="shared" si="81"/>
        <v>43908</v>
      </c>
      <c r="AZ84" s="133">
        <f t="shared" si="82"/>
        <v>189</v>
      </c>
      <c r="BG84" s="181">
        <f t="shared" si="9"/>
        <v>43908</v>
      </c>
      <c r="BH84">
        <f t="shared" si="10"/>
        <v>192</v>
      </c>
      <c r="BI84">
        <f t="shared" si="11"/>
        <v>95</v>
      </c>
      <c r="BJ84">
        <f t="shared" si="12"/>
        <v>4</v>
      </c>
      <c r="BK84" s="181">
        <f t="shared" si="13"/>
        <v>43908</v>
      </c>
      <c r="BL84">
        <f t="shared" si="14"/>
        <v>15</v>
      </c>
      <c r="BM84">
        <f t="shared" si="15"/>
        <v>10</v>
      </c>
      <c r="BN84">
        <f t="shared" si="16"/>
        <v>0</v>
      </c>
      <c r="BO84" s="181">
        <f t="shared" si="17"/>
        <v>43908</v>
      </c>
      <c r="BP84">
        <f t="shared" si="18"/>
        <v>100</v>
      </c>
      <c r="BQ84">
        <f t="shared" si="4"/>
        <v>22</v>
      </c>
      <c r="BR84">
        <f t="shared" si="5"/>
        <v>1</v>
      </c>
    </row>
    <row r="85" spans="1:70" x14ac:dyDescent="0.55000000000000004">
      <c r="A85" s="181">
        <v>43909</v>
      </c>
      <c r="B85" s="147">
        <v>39</v>
      </c>
      <c r="C85" s="156">
        <f t="shared" si="85"/>
        <v>228</v>
      </c>
      <c r="D85" s="163"/>
      <c r="E85" s="163"/>
      <c r="F85" s="163"/>
      <c r="G85" s="163"/>
      <c r="H85" s="163"/>
      <c r="I85" s="163"/>
      <c r="J85" s="163"/>
      <c r="K85" s="176"/>
      <c r="L85" s="174"/>
      <c r="M85" s="163"/>
      <c r="N85" s="163"/>
      <c r="O85" s="163"/>
      <c r="P85" s="163"/>
      <c r="Q85" s="163"/>
      <c r="R85" s="163"/>
      <c r="S85" s="163"/>
      <c r="T85" s="163"/>
      <c r="U85" s="163"/>
      <c r="V85" s="163"/>
      <c r="W85" s="164"/>
      <c r="X85" s="176"/>
      <c r="Z85" s="179">
        <f t="shared" si="83"/>
        <v>43909</v>
      </c>
      <c r="AA85" s="232">
        <f t="shared" si="75"/>
        <v>333</v>
      </c>
      <c r="AB85" s="232">
        <f t="shared" si="76"/>
        <v>134</v>
      </c>
      <c r="AC85" s="233">
        <f t="shared" si="77"/>
        <v>5</v>
      </c>
      <c r="AD85" s="160">
        <f t="shared" si="78"/>
        <v>16</v>
      </c>
      <c r="AE85" s="148">
        <v>208</v>
      </c>
      <c r="AF85" s="156">
        <f t="shared" si="66"/>
        <v>3</v>
      </c>
      <c r="AG85" s="148">
        <v>98</v>
      </c>
      <c r="AH85" s="156">
        <f t="shared" si="67"/>
        <v>0</v>
      </c>
      <c r="AI85" s="42">
        <v>4</v>
      </c>
      <c r="AJ85" s="169">
        <f t="shared" si="68"/>
        <v>2</v>
      </c>
      <c r="AK85" s="148">
        <v>17</v>
      </c>
      <c r="AL85" s="156">
        <f t="shared" si="69"/>
        <v>0</v>
      </c>
      <c r="AM85" s="148">
        <v>10</v>
      </c>
      <c r="AN85" s="156">
        <f t="shared" si="70"/>
        <v>0</v>
      </c>
      <c r="AO85" s="42">
        <v>0</v>
      </c>
      <c r="AP85" s="169">
        <f t="shared" si="71"/>
        <v>8</v>
      </c>
      <c r="AQ85" s="148">
        <v>108</v>
      </c>
      <c r="AR85" s="156">
        <f t="shared" si="72"/>
        <v>4</v>
      </c>
      <c r="AS85" s="148">
        <v>26</v>
      </c>
      <c r="AT85" s="156">
        <f t="shared" si="73"/>
        <v>0</v>
      </c>
      <c r="AU85" s="149">
        <v>1</v>
      </c>
      <c r="AW85" s="231">
        <f t="shared" si="79"/>
        <v>43909</v>
      </c>
      <c r="AX85" s="133">
        <f t="shared" si="80"/>
        <v>39</v>
      </c>
      <c r="AY85" s="231">
        <f t="shared" si="81"/>
        <v>43909</v>
      </c>
      <c r="AZ85" s="133">
        <f t="shared" si="82"/>
        <v>228</v>
      </c>
      <c r="BG85" s="181">
        <f t="shared" si="9"/>
        <v>43909</v>
      </c>
      <c r="BH85">
        <f t="shared" si="10"/>
        <v>208</v>
      </c>
      <c r="BI85">
        <f t="shared" si="11"/>
        <v>98</v>
      </c>
      <c r="BJ85">
        <f t="shared" si="12"/>
        <v>4</v>
      </c>
      <c r="BK85" s="181">
        <f t="shared" si="13"/>
        <v>43909</v>
      </c>
      <c r="BL85">
        <f t="shared" si="14"/>
        <v>17</v>
      </c>
      <c r="BM85">
        <f t="shared" si="15"/>
        <v>10</v>
      </c>
      <c r="BN85">
        <f t="shared" si="16"/>
        <v>0</v>
      </c>
      <c r="BO85" s="181">
        <f t="shared" si="17"/>
        <v>43909</v>
      </c>
      <c r="BP85">
        <f t="shared" si="18"/>
        <v>108</v>
      </c>
      <c r="BQ85">
        <f t="shared" si="4"/>
        <v>26</v>
      </c>
      <c r="BR85">
        <f t="shared" si="5"/>
        <v>1</v>
      </c>
    </row>
    <row r="86" spans="1:70" x14ac:dyDescent="0.55000000000000004">
      <c r="A86" s="181">
        <v>43910</v>
      </c>
      <c r="B86" s="147">
        <v>41</v>
      </c>
      <c r="C86" s="156">
        <f t="shared" ref="C86:C104" si="86">+B86+C85</f>
        <v>269</v>
      </c>
      <c r="D86" s="163"/>
      <c r="E86" s="163"/>
      <c r="F86" s="163"/>
      <c r="G86" s="163"/>
      <c r="H86" s="163"/>
      <c r="I86" s="163"/>
      <c r="J86" s="163"/>
      <c r="K86" s="176"/>
      <c r="L86" s="174"/>
      <c r="M86" s="163"/>
      <c r="N86" s="163"/>
      <c r="O86" s="163"/>
      <c r="P86" s="163"/>
      <c r="Q86" s="163"/>
      <c r="R86" s="163"/>
      <c r="S86" s="163"/>
      <c r="T86" s="163"/>
      <c r="U86" s="163"/>
      <c r="V86" s="163"/>
      <c r="W86" s="164"/>
      <c r="X86" s="176"/>
      <c r="Z86" s="179">
        <f t="shared" si="83"/>
        <v>43910</v>
      </c>
      <c r="AA86" s="232">
        <f t="shared" si="75"/>
        <v>408</v>
      </c>
      <c r="AB86" s="232">
        <f t="shared" si="76"/>
        <v>136</v>
      </c>
      <c r="AC86" s="233">
        <f t="shared" si="77"/>
        <v>6</v>
      </c>
      <c r="AD86" s="160">
        <f t="shared" si="78"/>
        <v>48</v>
      </c>
      <c r="AE86" s="148">
        <v>256</v>
      </c>
      <c r="AF86" s="156">
        <f t="shared" si="66"/>
        <v>0</v>
      </c>
      <c r="AG86" s="148">
        <v>98</v>
      </c>
      <c r="AH86" s="156">
        <f t="shared" si="67"/>
        <v>0</v>
      </c>
      <c r="AI86" s="42">
        <v>4</v>
      </c>
      <c r="AJ86" s="169">
        <f t="shared" si="68"/>
        <v>0</v>
      </c>
      <c r="AK86" s="148">
        <v>17</v>
      </c>
      <c r="AL86" s="156">
        <f t="shared" si="69"/>
        <v>0</v>
      </c>
      <c r="AM86" s="148">
        <v>10</v>
      </c>
      <c r="AN86" s="156">
        <f t="shared" si="70"/>
        <v>0</v>
      </c>
      <c r="AO86" s="42">
        <v>0</v>
      </c>
      <c r="AP86" s="169">
        <f t="shared" si="71"/>
        <v>27</v>
      </c>
      <c r="AQ86" s="148">
        <v>135</v>
      </c>
      <c r="AR86" s="156">
        <f t="shared" si="72"/>
        <v>2</v>
      </c>
      <c r="AS86" s="148">
        <v>28</v>
      </c>
      <c r="AT86" s="156">
        <f t="shared" si="73"/>
        <v>1</v>
      </c>
      <c r="AU86" s="149">
        <v>2</v>
      </c>
      <c r="AW86" s="231">
        <f t="shared" si="79"/>
        <v>43910</v>
      </c>
      <c r="AX86" s="133">
        <f t="shared" si="80"/>
        <v>41</v>
      </c>
      <c r="AY86" s="231">
        <f t="shared" si="81"/>
        <v>43910</v>
      </c>
      <c r="AZ86" s="133">
        <f t="shared" si="82"/>
        <v>269</v>
      </c>
      <c r="BG86" s="181">
        <f t="shared" si="9"/>
        <v>43910</v>
      </c>
      <c r="BH86">
        <f t="shared" si="10"/>
        <v>256</v>
      </c>
      <c r="BI86">
        <f t="shared" si="11"/>
        <v>98</v>
      </c>
      <c r="BJ86">
        <f t="shared" si="12"/>
        <v>4</v>
      </c>
      <c r="BK86" s="181">
        <f t="shared" si="13"/>
        <v>43910</v>
      </c>
      <c r="BL86">
        <f t="shared" si="14"/>
        <v>17</v>
      </c>
      <c r="BM86">
        <f t="shared" si="15"/>
        <v>10</v>
      </c>
      <c r="BN86">
        <f t="shared" si="16"/>
        <v>0</v>
      </c>
      <c r="BO86" s="181">
        <f t="shared" si="17"/>
        <v>43910</v>
      </c>
      <c r="BP86">
        <f t="shared" si="18"/>
        <v>135</v>
      </c>
      <c r="BQ86">
        <f t="shared" si="4"/>
        <v>28</v>
      </c>
      <c r="BR86">
        <f t="shared" si="5"/>
        <v>2</v>
      </c>
    </row>
    <row r="87" spans="1:70" x14ac:dyDescent="0.55000000000000004">
      <c r="A87" s="181">
        <v>43911</v>
      </c>
      <c r="B87" s="147">
        <v>45</v>
      </c>
      <c r="C87" s="156">
        <f t="shared" si="86"/>
        <v>314</v>
      </c>
      <c r="D87" s="163"/>
      <c r="E87" s="163"/>
      <c r="F87" s="163"/>
      <c r="G87" s="163"/>
      <c r="H87" s="163"/>
      <c r="I87" s="163"/>
      <c r="J87" s="163"/>
      <c r="K87" s="176"/>
      <c r="L87" s="174"/>
      <c r="M87" s="163"/>
      <c r="N87" s="163"/>
      <c r="O87" s="163"/>
      <c r="P87" s="163"/>
      <c r="Q87" s="163"/>
      <c r="R87" s="163"/>
      <c r="S87" s="163"/>
      <c r="T87" s="163"/>
      <c r="U87" s="163"/>
      <c r="V87" s="163"/>
      <c r="W87" s="164"/>
      <c r="X87" s="176"/>
      <c r="Z87" s="179">
        <f t="shared" si="83"/>
        <v>43911</v>
      </c>
      <c r="AA87" s="232">
        <f t="shared" si="75"/>
        <v>444</v>
      </c>
      <c r="AB87" s="232">
        <f t="shared" si="76"/>
        <v>138</v>
      </c>
      <c r="AC87" s="233">
        <f t="shared" si="77"/>
        <v>6</v>
      </c>
      <c r="AD87" s="160">
        <f t="shared" si="78"/>
        <v>17</v>
      </c>
      <c r="AE87" s="148">
        <v>273</v>
      </c>
      <c r="AF87" s="156">
        <f t="shared" si="66"/>
        <v>2</v>
      </c>
      <c r="AG87" s="148">
        <v>100</v>
      </c>
      <c r="AH87" s="156">
        <f t="shared" si="67"/>
        <v>0</v>
      </c>
      <c r="AI87" s="42">
        <v>4</v>
      </c>
      <c r="AJ87" s="169">
        <f t="shared" si="68"/>
        <v>1</v>
      </c>
      <c r="AK87" s="148">
        <v>18</v>
      </c>
      <c r="AL87" s="156">
        <f t="shared" si="69"/>
        <v>0</v>
      </c>
      <c r="AM87" s="148">
        <v>10</v>
      </c>
      <c r="AN87" s="156">
        <f t="shared" si="70"/>
        <v>0</v>
      </c>
      <c r="AO87" s="42">
        <v>0</v>
      </c>
      <c r="AP87" s="169">
        <f t="shared" si="71"/>
        <v>18</v>
      </c>
      <c r="AQ87" s="148">
        <v>153</v>
      </c>
      <c r="AR87" s="156">
        <f t="shared" si="72"/>
        <v>0</v>
      </c>
      <c r="AS87" s="148">
        <v>28</v>
      </c>
      <c r="AT87" s="156">
        <f t="shared" si="73"/>
        <v>0</v>
      </c>
      <c r="AU87" s="149">
        <v>2</v>
      </c>
      <c r="AW87" s="231">
        <f t="shared" si="79"/>
        <v>43911</v>
      </c>
      <c r="AX87" s="133">
        <f t="shared" si="80"/>
        <v>45</v>
      </c>
      <c r="AY87" s="231">
        <f t="shared" si="81"/>
        <v>43911</v>
      </c>
      <c r="AZ87" s="133">
        <f t="shared" si="82"/>
        <v>314</v>
      </c>
      <c r="BG87" s="181">
        <f t="shared" si="9"/>
        <v>43911</v>
      </c>
      <c r="BH87">
        <f t="shared" si="10"/>
        <v>273</v>
      </c>
      <c r="BI87">
        <f t="shared" si="11"/>
        <v>100</v>
      </c>
      <c r="BJ87">
        <f t="shared" si="12"/>
        <v>4</v>
      </c>
      <c r="BK87" s="181">
        <f t="shared" si="13"/>
        <v>43911</v>
      </c>
      <c r="BL87">
        <f t="shared" si="14"/>
        <v>18</v>
      </c>
      <c r="BM87">
        <f t="shared" si="15"/>
        <v>10</v>
      </c>
      <c r="BN87">
        <f t="shared" si="16"/>
        <v>0</v>
      </c>
      <c r="BO87" s="181">
        <f t="shared" si="17"/>
        <v>43911</v>
      </c>
      <c r="BP87">
        <f t="shared" si="18"/>
        <v>153</v>
      </c>
      <c r="BQ87">
        <f t="shared" si="4"/>
        <v>28</v>
      </c>
      <c r="BR87">
        <f t="shared" si="5"/>
        <v>2</v>
      </c>
    </row>
    <row r="88" spans="1:70" x14ac:dyDescent="0.55000000000000004">
      <c r="A88" s="181">
        <v>43912</v>
      </c>
      <c r="B88" s="147">
        <v>39</v>
      </c>
      <c r="C88" s="156">
        <f t="shared" si="86"/>
        <v>353</v>
      </c>
      <c r="D88" s="163"/>
      <c r="E88" s="163"/>
      <c r="F88" s="163"/>
      <c r="G88" s="163"/>
      <c r="H88" s="163"/>
      <c r="I88" s="163"/>
      <c r="J88" s="163"/>
      <c r="K88" s="176"/>
      <c r="L88" s="174"/>
      <c r="M88" s="163"/>
      <c r="N88" s="163"/>
      <c r="O88" s="163"/>
      <c r="P88" s="163"/>
      <c r="Q88" s="163"/>
      <c r="R88" s="163"/>
      <c r="S88" s="163"/>
      <c r="T88" s="163"/>
      <c r="U88" s="163"/>
      <c r="V88" s="163"/>
      <c r="W88" s="164"/>
      <c r="X88" s="176"/>
      <c r="Z88" s="179">
        <f t="shared" si="83"/>
        <v>43912</v>
      </c>
      <c r="AA88" s="232">
        <f t="shared" si="75"/>
        <v>507</v>
      </c>
      <c r="AB88" s="232">
        <f t="shared" si="76"/>
        <v>138</v>
      </c>
      <c r="AC88" s="233">
        <f t="shared" si="77"/>
        <v>6</v>
      </c>
      <c r="AD88" s="160">
        <f t="shared" si="78"/>
        <v>44</v>
      </c>
      <c r="AE88" s="148">
        <v>317</v>
      </c>
      <c r="AF88" s="156">
        <f t="shared" si="66"/>
        <v>0</v>
      </c>
      <c r="AG88" s="148">
        <v>100</v>
      </c>
      <c r="AH88" s="156">
        <f t="shared" si="67"/>
        <v>0</v>
      </c>
      <c r="AI88" s="42">
        <v>4</v>
      </c>
      <c r="AJ88" s="169">
        <f t="shared" si="68"/>
        <v>3</v>
      </c>
      <c r="AK88" s="148">
        <v>21</v>
      </c>
      <c r="AL88" s="156">
        <f t="shared" si="69"/>
        <v>0</v>
      </c>
      <c r="AM88" s="148">
        <v>10</v>
      </c>
      <c r="AN88" s="156">
        <f t="shared" si="70"/>
        <v>0</v>
      </c>
      <c r="AO88" s="42">
        <v>0</v>
      </c>
      <c r="AP88" s="169">
        <f t="shared" si="71"/>
        <v>16</v>
      </c>
      <c r="AQ88" s="148">
        <v>169</v>
      </c>
      <c r="AR88" s="156">
        <f t="shared" si="72"/>
        <v>0</v>
      </c>
      <c r="AS88" s="148">
        <v>28</v>
      </c>
      <c r="AT88" s="156">
        <f t="shared" si="73"/>
        <v>0</v>
      </c>
      <c r="AU88" s="149">
        <v>2</v>
      </c>
      <c r="AW88" s="231">
        <f t="shared" si="79"/>
        <v>43912</v>
      </c>
      <c r="AX88" s="133">
        <f t="shared" si="80"/>
        <v>39</v>
      </c>
      <c r="AY88" s="231">
        <f t="shared" si="81"/>
        <v>43912</v>
      </c>
      <c r="AZ88" s="133">
        <f t="shared" si="82"/>
        <v>353</v>
      </c>
      <c r="BG88" s="181">
        <f t="shared" si="9"/>
        <v>43912</v>
      </c>
      <c r="BH88">
        <f t="shared" si="10"/>
        <v>317</v>
      </c>
      <c r="BI88">
        <f t="shared" si="11"/>
        <v>100</v>
      </c>
      <c r="BJ88">
        <f t="shared" si="12"/>
        <v>4</v>
      </c>
      <c r="BK88" s="181">
        <f t="shared" si="13"/>
        <v>43912</v>
      </c>
      <c r="BL88">
        <f t="shared" si="14"/>
        <v>21</v>
      </c>
      <c r="BM88">
        <f t="shared" si="15"/>
        <v>10</v>
      </c>
      <c r="BN88">
        <f t="shared" si="16"/>
        <v>0</v>
      </c>
      <c r="BO88" s="181">
        <f t="shared" si="17"/>
        <v>43912</v>
      </c>
      <c r="BP88">
        <f t="shared" si="18"/>
        <v>169</v>
      </c>
      <c r="BQ88">
        <f t="shared" si="4"/>
        <v>28</v>
      </c>
      <c r="BR88">
        <f t="shared" si="5"/>
        <v>2</v>
      </c>
    </row>
    <row r="89" spans="1:70" x14ac:dyDescent="0.55000000000000004">
      <c r="A89" s="181">
        <v>43913</v>
      </c>
      <c r="B89" s="147">
        <v>74</v>
      </c>
      <c r="C89" s="156">
        <f t="shared" si="86"/>
        <v>427</v>
      </c>
      <c r="D89" s="163"/>
      <c r="E89" s="163"/>
      <c r="F89" s="163"/>
      <c r="G89" s="163"/>
      <c r="H89" s="163"/>
      <c r="I89" s="163"/>
      <c r="J89" s="163"/>
      <c r="K89" s="176"/>
      <c r="L89" s="174"/>
      <c r="M89" s="163"/>
      <c r="N89" s="163"/>
      <c r="O89" s="163"/>
      <c r="P89" s="163"/>
      <c r="Q89" s="163"/>
      <c r="R89" s="163"/>
      <c r="S89" s="163"/>
      <c r="T89" s="163"/>
      <c r="U89" s="163"/>
      <c r="V89" s="163"/>
      <c r="W89" s="164"/>
      <c r="X89" s="176"/>
      <c r="Z89" s="179">
        <f t="shared" si="83"/>
        <v>43913</v>
      </c>
      <c r="AA89" s="232">
        <f t="shared" si="75"/>
        <v>576</v>
      </c>
      <c r="AB89" s="232">
        <f t="shared" si="76"/>
        <v>140</v>
      </c>
      <c r="AC89" s="233">
        <f t="shared" si="77"/>
        <v>6</v>
      </c>
      <c r="AD89" s="160">
        <f t="shared" si="78"/>
        <v>39</v>
      </c>
      <c r="AE89" s="148">
        <v>356</v>
      </c>
      <c r="AF89" s="156">
        <f t="shared" si="66"/>
        <v>1</v>
      </c>
      <c r="AG89" s="148">
        <v>101</v>
      </c>
      <c r="AH89" s="156">
        <f t="shared" si="67"/>
        <v>0</v>
      </c>
      <c r="AI89" s="42">
        <v>4</v>
      </c>
      <c r="AJ89" s="169">
        <f t="shared" si="68"/>
        <v>4</v>
      </c>
      <c r="AK89" s="148">
        <v>25</v>
      </c>
      <c r="AL89" s="156">
        <f t="shared" si="69"/>
        <v>0</v>
      </c>
      <c r="AM89" s="148">
        <v>10</v>
      </c>
      <c r="AN89" s="156">
        <f t="shared" si="70"/>
        <v>0</v>
      </c>
      <c r="AO89" s="42">
        <v>0</v>
      </c>
      <c r="AP89" s="169">
        <f t="shared" si="71"/>
        <v>26</v>
      </c>
      <c r="AQ89" s="148">
        <v>195</v>
      </c>
      <c r="AR89" s="156">
        <f t="shared" si="72"/>
        <v>1</v>
      </c>
      <c r="AS89" s="148">
        <v>29</v>
      </c>
      <c r="AT89" s="156">
        <f t="shared" si="73"/>
        <v>0</v>
      </c>
      <c r="AU89" s="149">
        <v>2</v>
      </c>
      <c r="AW89" s="231">
        <f t="shared" si="79"/>
        <v>43913</v>
      </c>
      <c r="AX89" s="133">
        <f t="shared" si="80"/>
        <v>74</v>
      </c>
      <c r="AY89" s="231">
        <f t="shared" si="81"/>
        <v>43913</v>
      </c>
      <c r="AZ89" s="133">
        <f t="shared" si="82"/>
        <v>427</v>
      </c>
      <c r="BG89" s="181">
        <f t="shared" si="9"/>
        <v>43913</v>
      </c>
      <c r="BH89">
        <f t="shared" si="10"/>
        <v>356</v>
      </c>
      <c r="BI89">
        <f t="shared" si="11"/>
        <v>101</v>
      </c>
      <c r="BJ89">
        <f t="shared" si="12"/>
        <v>4</v>
      </c>
      <c r="BK89" s="181">
        <f t="shared" si="13"/>
        <v>43913</v>
      </c>
      <c r="BL89">
        <f t="shared" si="14"/>
        <v>25</v>
      </c>
      <c r="BM89">
        <f t="shared" si="15"/>
        <v>10</v>
      </c>
      <c r="BN89">
        <f t="shared" si="16"/>
        <v>0</v>
      </c>
      <c r="BO89" s="181">
        <f t="shared" si="17"/>
        <v>43913</v>
      </c>
      <c r="BP89">
        <f t="shared" si="18"/>
        <v>195</v>
      </c>
      <c r="BQ89">
        <f t="shared" si="4"/>
        <v>29</v>
      </c>
      <c r="BR89">
        <f t="shared" si="5"/>
        <v>2</v>
      </c>
    </row>
    <row r="90" spans="1:70" x14ac:dyDescent="0.55000000000000004">
      <c r="A90" s="181">
        <v>43914</v>
      </c>
      <c r="B90" s="147">
        <v>47</v>
      </c>
      <c r="C90" s="156">
        <f t="shared" si="86"/>
        <v>474</v>
      </c>
      <c r="D90" s="163"/>
      <c r="E90" s="163"/>
      <c r="F90" s="163"/>
      <c r="G90" s="163"/>
      <c r="H90" s="163"/>
      <c r="I90" s="163"/>
      <c r="J90" s="163"/>
      <c r="K90" s="176"/>
      <c r="L90" s="174"/>
      <c r="M90" s="163"/>
      <c r="N90" s="163"/>
      <c r="O90" s="163"/>
      <c r="P90" s="163"/>
      <c r="Q90" s="163"/>
      <c r="R90" s="163"/>
      <c r="S90" s="163"/>
      <c r="T90" s="163"/>
      <c r="U90" s="163"/>
      <c r="V90" s="163"/>
      <c r="W90" s="164"/>
      <c r="X90" s="176"/>
      <c r="Z90" s="179">
        <f t="shared" si="83"/>
        <v>43914</v>
      </c>
      <c r="AA90" s="232">
        <f t="shared" si="75"/>
        <v>628</v>
      </c>
      <c r="AB90" s="232">
        <f t="shared" si="76"/>
        <v>141</v>
      </c>
      <c r="AC90" s="233">
        <f t="shared" si="77"/>
        <v>6</v>
      </c>
      <c r="AD90" s="160">
        <f t="shared" si="78"/>
        <v>30</v>
      </c>
      <c r="AE90" s="148">
        <v>386</v>
      </c>
      <c r="AF90" s="156">
        <f t="shared" si="66"/>
        <v>1</v>
      </c>
      <c r="AG90" s="148">
        <v>102</v>
      </c>
      <c r="AH90" s="156">
        <f t="shared" si="67"/>
        <v>0</v>
      </c>
      <c r="AI90" s="42">
        <v>4</v>
      </c>
      <c r="AJ90" s="169">
        <f t="shared" si="68"/>
        <v>1</v>
      </c>
      <c r="AK90" s="148">
        <v>26</v>
      </c>
      <c r="AL90" s="156">
        <f t="shared" si="69"/>
        <v>0</v>
      </c>
      <c r="AM90" s="148">
        <v>10</v>
      </c>
      <c r="AN90" s="156">
        <f t="shared" si="70"/>
        <v>0</v>
      </c>
      <c r="AO90" s="42">
        <v>0</v>
      </c>
      <c r="AP90" s="169">
        <f t="shared" si="71"/>
        <v>21</v>
      </c>
      <c r="AQ90" s="148">
        <v>216</v>
      </c>
      <c r="AR90" s="156">
        <f t="shared" si="72"/>
        <v>0</v>
      </c>
      <c r="AS90" s="148">
        <v>29</v>
      </c>
      <c r="AT90" s="156">
        <f t="shared" si="73"/>
        <v>0</v>
      </c>
      <c r="AU90" s="149">
        <v>2</v>
      </c>
      <c r="AW90" s="231">
        <f t="shared" si="79"/>
        <v>43914</v>
      </c>
      <c r="AX90" s="133">
        <f t="shared" si="80"/>
        <v>47</v>
      </c>
      <c r="AY90" s="231">
        <f t="shared" si="81"/>
        <v>43914</v>
      </c>
      <c r="AZ90" s="133">
        <f t="shared" si="82"/>
        <v>474</v>
      </c>
      <c r="BG90" s="181">
        <f t="shared" si="9"/>
        <v>43914</v>
      </c>
      <c r="BH90">
        <f t="shared" si="10"/>
        <v>386</v>
      </c>
      <c r="BI90">
        <f t="shared" si="11"/>
        <v>102</v>
      </c>
      <c r="BJ90">
        <f t="shared" si="12"/>
        <v>4</v>
      </c>
      <c r="BK90" s="181">
        <f t="shared" si="13"/>
        <v>43914</v>
      </c>
      <c r="BL90">
        <f t="shared" si="14"/>
        <v>26</v>
      </c>
      <c r="BM90">
        <f t="shared" si="15"/>
        <v>10</v>
      </c>
      <c r="BN90">
        <f t="shared" si="16"/>
        <v>0</v>
      </c>
      <c r="BO90" s="181">
        <f t="shared" si="17"/>
        <v>43914</v>
      </c>
      <c r="BP90">
        <f t="shared" si="18"/>
        <v>216</v>
      </c>
      <c r="BQ90">
        <f t="shared" si="4"/>
        <v>29</v>
      </c>
      <c r="BR90">
        <f t="shared" si="5"/>
        <v>2</v>
      </c>
    </row>
    <row r="91" spans="1:70" x14ac:dyDescent="0.55000000000000004">
      <c r="A91" s="181">
        <v>43915</v>
      </c>
      <c r="B91" s="147">
        <v>67</v>
      </c>
      <c r="C91" s="156">
        <f t="shared" si="86"/>
        <v>541</v>
      </c>
      <c r="D91" s="136"/>
      <c r="E91" s="136"/>
      <c r="F91" s="136"/>
      <c r="G91" s="148">
        <v>58</v>
      </c>
      <c r="H91" s="136"/>
      <c r="I91" s="136"/>
      <c r="J91" s="136"/>
      <c r="K91" s="140"/>
      <c r="L91" s="174"/>
      <c r="M91" s="163"/>
      <c r="N91" s="163"/>
      <c r="O91" s="163"/>
      <c r="P91" s="163"/>
      <c r="Q91" s="163"/>
      <c r="R91" s="163"/>
      <c r="S91" s="163"/>
      <c r="T91" s="163"/>
      <c r="U91" s="163"/>
      <c r="V91" s="163"/>
      <c r="W91" s="164"/>
      <c r="X91" s="176"/>
      <c r="Z91" s="179">
        <f t="shared" si="83"/>
        <v>43915</v>
      </c>
      <c r="AA91" s="232">
        <f t="shared" si="75"/>
        <v>675</v>
      </c>
      <c r="AB91" s="232">
        <f t="shared" si="76"/>
        <v>145</v>
      </c>
      <c r="AC91" s="233">
        <f t="shared" si="77"/>
        <v>6</v>
      </c>
      <c r="AD91" s="160">
        <f t="shared" si="78"/>
        <v>24</v>
      </c>
      <c r="AE91" s="148">
        <v>410</v>
      </c>
      <c r="AF91" s="156">
        <f t="shared" si="66"/>
        <v>4</v>
      </c>
      <c r="AG91" s="148">
        <v>106</v>
      </c>
      <c r="AH91" s="156">
        <f t="shared" si="67"/>
        <v>0</v>
      </c>
      <c r="AI91" s="42">
        <v>4</v>
      </c>
      <c r="AJ91" s="169">
        <f t="shared" si="68"/>
        <v>4</v>
      </c>
      <c r="AK91" s="148">
        <v>30</v>
      </c>
      <c r="AL91" s="156">
        <f t="shared" si="69"/>
        <v>0</v>
      </c>
      <c r="AM91" s="148">
        <v>10</v>
      </c>
      <c r="AN91" s="156">
        <f t="shared" si="70"/>
        <v>0</v>
      </c>
      <c r="AO91" s="42">
        <v>0</v>
      </c>
      <c r="AP91" s="169">
        <f t="shared" si="71"/>
        <v>19</v>
      </c>
      <c r="AQ91" s="148">
        <v>235</v>
      </c>
      <c r="AR91" s="156">
        <f t="shared" si="72"/>
        <v>0</v>
      </c>
      <c r="AS91" s="148">
        <v>29</v>
      </c>
      <c r="AT91" s="156">
        <f t="shared" si="73"/>
        <v>0</v>
      </c>
      <c r="AU91" s="149">
        <v>2</v>
      </c>
      <c r="AW91" s="231">
        <f t="shared" si="79"/>
        <v>43915</v>
      </c>
      <c r="AX91" s="133">
        <f t="shared" si="80"/>
        <v>67</v>
      </c>
      <c r="AY91" s="231">
        <f t="shared" si="81"/>
        <v>43915</v>
      </c>
      <c r="AZ91" s="133">
        <f t="shared" si="82"/>
        <v>541</v>
      </c>
      <c r="BG91" s="181">
        <f t="shared" si="9"/>
        <v>43915</v>
      </c>
      <c r="BH91">
        <f t="shared" si="10"/>
        <v>410</v>
      </c>
      <c r="BI91">
        <f t="shared" si="11"/>
        <v>106</v>
      </c>
      <c r="BJ91">
        <f t="shared" si="12"/>
        <v>4</v>
      </c>
      <c r="BK91" s="181">
        <f t="shared" si="13"/>
        <v>43915</v>
      </c>
      <c r="BL91">
        <f t="shared" si="14"/>
        <v>30</v>
      </c>
      <c r="BM91">
        <f t="shared" si="15"/>
        <v>10</v>
      </c>
      <c r="BN91">
        <f t="shared" si="16"/>
        <v>0</v>
      </c>
      <c r="BO91" s="181">
        <f t="shared" si="17"/>
        <v>43915</v>
      </c>
      <c r="BP91">
        <f t="shared" si="18"/>
        <v>235</v>
      </c>
      <c r="BQ91">
        <f t="shared" si="4"/>
        <v>29</v>
      </c>
      <c r="BR91">
        <f t="shared" si="5"/>
        <v>2</v>
      </c>
    </row>
    <row r="92" spans="1:70" x14ac:dyDescent="0.55000000000000004">
      <c r="A92" s="181">
        <v>43916</v>
      </c>
      <c r="B92" s="147">
        <v>54</v>
      </c>
      <c r="C92" s="156">
        <f t="shared" si="86"/>
        <v>595</v>
      </c>
      <c r="D92" s="136"/>
      <c r="E92" s="136"/>
      <c r="F92" s="136"/>
      <c r="G92" s="148" t="s">
        <v>147</v>
      </c>
      <c r="H92" s="136"/>
      <c r="I92" s="136"/>
      <c r="J92" s="136"/>
      <c r="K92" s="140"/>
      <c r="L92" s="174"/>
      <c r="M92" s="163"/>
      <c r="N92" s="163"/>
      <c r="O92" s="163"/>
      <c r="P92" s="163"/>
      <c r="Q92" s="163"/>
      <c r="R92" s="163"/>
      <c r="S92" s="163"/>
      <c r="T92" s="163"/>
      <c r="U92" s="163"/>
      <c r="V92" s="163"/>
      <c r="W92" s="164"/>
      <c r="X92" s="176"/>
      <c r="Z92" s="179">
        <f t="shared" si="83"/>
        <v>43916</v>
      </c>
      <c r="AA92" s="232">
        <f t="shared" si="75"/>
        <v>738</v>
      </c>
      <c r="AB92" s="232">
        <f t="shared" si="76"/>
        <v>149</v>
      </c>
      <c r="AC92" s="233">
        <f t="shared" si="77"/>
        <v>6</v>
      </c>
      <c r="AD92" s="160">
        <f t="shared" si="78"/>
        <v>43</v>
      </c>
      <c r="AE92" s="148">
        <v>453</v>
      </c>
      <c r="AF92" s="156">
        <f t="shared" si="66"/>
        <v>4</v>
      </c>
      <c r="AG92" s="148">
        <v>110</v>
      </c>
      <c r="AH92" s="156">
        <f t="shared" si="67"/>
        <v>0</v>
      </c>
      <c r="AI92" s="42">
        <v>4</v>
      </c>
      <c r="AJ92" s="169">
        <f t="shared" si="68"/>
        <v>3</v>
      </c>
      <c r="AK92" s="148">
        <v>33</v>
      </c>
      <c r="AL92" s="156">
        <f t="shared" si="69"/>
        <v>0</v>
      </c>
      <c r="AM92" s="148">
        <v>10</v>
      </c>
      <c r="AN92" s="156">
        <f t="shared" si="70"/>
        <v>0</v>
      </c>
      <c r="AO92" s="42">
        <v>0</v>
      </c>
      <c r="AP92" s="169">
        <f t="shared" si="71"/>
        <v>17</v>
      </c>
      <c r="AQ92" s="148">
        <v>252</v>
      </c>
      <c r="AR92" s="156">
        <f t="shared" si="72"/>
        <v>0</v>
      </c>
      <c r="AS92" s="148">
        <v>29</v>
      </c>
      <c r="AT92" s="156">
        <f t="shared" si="73"/>
        <v>0</v>
      </c>
      <c r="AU92" s="149">
        <v>2</v>
      </c>
      <c r="AW92" s="231">
        <f t="shared" si="79"/>
        <v>43916</v>
      </c>
      <c r="AX92" s="133">
        <f t="shared" si="80"/>
        <v>54</v>
      </c>
      <c r="AY92" s="231">
        <f t="shared" si="81"/>
        <v>43916</v>
      </c>
      <c r="AZ92" s="133">
        <f t="shared" si="82"/>
        <v>595</v>
      </c>
      <c r="BG92" s="181">
        <f t="shared" si="9"/>
        <v>43916</v>
      </c>
      <c r="BH92">
        <f t="shared" si="10"/>
        <v>453</v>
      </c>
      <c r="BI92">
        <f t="shared" si="11"/>
        <v>110</v>
      </c>
      <c r="BJ92">
        <f t="shared" si="12"/>
        <v>4</v>
      </c>
      <c r="BK92" s="181">
        <f t="shared" si="13"/>
        <v>43916</v>
      </c>
      <c r="BL92">
        <f t="shared" si="14"/>
        <v>33</v>
      </c>
      <c r="BM92">
        <f t="shared" si="15"/>
        <v>10</v>
      </c>
      <c r="BN92">
        <f t="shared" si="16"/>
        <v>0</v>
      </c>
      <c r="BO92" s="181">
        <f t="shared" si="17"/>
        <v>43916</v>
      </c>
      <c r="BP92">
        <f t="shared" si="18"/>
        <v>252</v>
      </c>
      <c r="BQ92">
        <f t="shared" si="4"/>
        <v>29</v>
      </c>
      <c r="BR92">
        <f t="shared" si="5"/>
        <v>2</v>
      </c>
    </row>
    <row r="93" spans="1:70" x14ac:dyDescent="0.55000000000000004">
      <c r="A93" s="181">
        <v>43917</v>
      </c>
      <c r="B93" s="147">
        <v>54</v>
      </c>
      <c r="C93" s="156">
        <f t="shared" si="86"/>
        <v>649</v>
      </c>
      <c r="D93" s="136"/>
      <c r="E93" s="136"/>
      <c r="F93" s="136"/>
      <c r="G93" s="148" t="s">
        <v>146</v>
      </c>
      <c r="H93" s="136"/>
      <c r="I93" s="136"/>
      <c r="J93" s="136"/>
      <c r="K93" s="140"/>
      <c r="L93" s="174"/>
      <c r="M93" s="163"/>
      <c r="N93" s="163"/>
      <c r="O93" s="163"/>
      <c r="P93" s="163"/>
      <c r="Q93" s="163"/>
      <c r="R93" s="163"/>
      <c r="S93" s="163"/>
      <c r="T93" s="163"/>
      <c r="U93" s="163"/>
      <c r="V93" s="163"/>
      <c r="W93" s="164"/>
      <c r="X93" s="176"/>
      <c r="Z93" s="179">
        <f t="shared" si="83"/>
        <v>43917</v>
      </c>
      <c r="AA93" s="232">
        <f t="shared" si="75"/>
        <v>819</v>
      </c>
      <c r="AB93" s="232">
        <f t="shared" si="76"/>
        <v>151</v>
      </c>
      <c r="AC93" s="233">
        <f t="shared" si="77"/>
        <v>6</v>
      </c>
      <c r="AD93" s="160">
        <f t="shared" si="78"/>
        <v>65</v>
      </c>
      <c r="AE93" s="148">
        <v>518</v>
      </c>
      <c r="AF93" s="156">
        <f t="shared" si="66"/>
        <v>1</v>
      </c>
      <c r="AG93" s="148">
        <v>111</v>
      </c>
      <c r="AH93" s="156">
        <f t="shared" si="67"/>
        <v>0</v>
      </c>
      <c r="AI93" s="42">
        <v>4</v>
      </c>
      <c r="AJ93" s="169">
        <f t="shared" si="68"/>
        <v>1</v>
      </c>
      <c r="AK93" s="148">
        <v>34</v>
      </c>
      <c r="AL93" s="156">
        <f t="shared" si="69"/>
        <v>0</v>
      </c>
      <c r="AM93" s="148">
        <v>10</v>
      </c>
      <c r="AN93" s="156">
        <f t="shared" si="70"/>
        <v>0</v>
      </c>
      <c r="AO93" s="42">
        <v>0</v>
      </c>
      <c r="AP93" s="169">
        <f t="shared" si="71"/>
        <v>15</v>
      </c>
      <c r="AQ93" s="148">
        <v>267</v>
      </c>
      <c r="AR93" s="156">
        <f t="shared" si="72"/>
        <v>1</v>
      </c>
      <c r="AS93" s="148">
        <v>30</v>
      </c>
      <c r="AT93" s="156">
        <f t="shared" si="73"/>
        <v>0</v>
      </c>
      <c r="AU93" s="149">
        <v>2</v>
      </c>
      <c r="AW93" s="231">
        <f t="shared" si="79"/>
        <v>43917</v>
      </c>
      <c r="AX93" s="133">
        <f t="shared" si="80"/>
        <v>54</v>
      </c>
      <c r="AY93" s="231">
        <f t="shared" si="81"/>
        <v>43917</v>
      </c>
      <c r="AZ93" s="133">
        <f t="shared" si="82"/>
        <v>649</v>
      </c>
      <c r="BG93" s="181">
        <f t="shared" si="9"/>
        <v>43917</v>
      </c>
      <c r="BH93">
        <f t="shared" si="10"/>
        <v>518</v>
      </c>
      <c r="BI93">
        <f t="shared" si="11"/>
        <v>111</v>
      </c>
      <c r="BJ93">
        <f t="shared" si="12"/>
        <v>4</v>
      </c>
      <c r="BK93" s="181">
        <f t="shared" si="13"/>
        <v>43917</v>
      </c>
      <c r="BL93">
        <f t="shared" si="14"/>
        <v>34</v>
      </c>
      <c r="BM93">
        <f t="shared" si="15"/>
        <v>10</v>
      </c>
      <c r="BN93">
        <f t="shared" si="16"/>
        <v>0</v>
      </c>
      <c r="BO93" s="181">
        <f t="shared" si="17"/>
        <v>43917</v>
      </c>
      <c r="BP93">
        <f t="shared" si="18"/>
        <v>267</v>
      </c>
      <c r="BQ93">
        <f t="shared" ref="BQ93:BQ111" si="87">+AS93</f>
        <v>30</v>
      </c>
      <c r="BR93">
        <f t="shared" ref="BR93:BR111" si="88">+AU93</f>
        <v>2</v>
      </c>
    </row>
    <row r="94" spans="1:70" x14ac:dyDescent="0.55000000000000004">
      <c r="A94" s="181">
        <v>43918</v>
      </c>
      <c r="B94" s="147">
        <v>44</v>
      </c>
      <c r="C94" s="156">
        <f t="shared" si="86"/>
        <v>693</v>
      </c>
      <c r="D94" s="136"/>
      <c r="E94" s="136"/>
      <c r="F94" s="136"/>
      <c r="G94" s="148">
        <v>27</v>
      </c>
      <c r="H94" s="136"/>
      <c r="I94" s="136"/>
      <c r="J94" s="136"/>
      <c r="K94" s="140"/>
      <c r="L94" s="174"/>
      <c r="M94" s="163"/>
      <c r="N94" s="163"/>
      <c r="O94" s="163"/>
      <c r="P94" s="163"/>
      <c r="Q94" s="163"/>
      <c r="R94" s="163"/>
      <c r="S94" s="163"/>
      <c r="T94" s="163"/>
      <c r="U94" s="163"/>
      <c r="V94" s="163"/>
      <c r="W94" s="164"/>
      <c r="X94" s="176"/>
      <c r="Z94" s="179">
        <f t="shared" si="83"/>
        <v>43918</v>
      </c>
      <c r="AA94" s="232">
        <f t="shared" si="75"/>
        <v>902</v>
      </c>
      <c r="AB94" s="232">
        <f t="shared" si="76"/>
        <v>152</v>
      </c>
      <c r="AC94" s="233">
        <f t="shared" si="77"/>
        <v>6</v>
      </c>
      <c r="AD94" s="160">
        <f t="shared" si="78"/>
        <v>64</v>
      </c>
      <c r="AE94" s="148">
        <v>582</v>
      </c>
      <c r="AF94" s="156">
        <f t="shared" si="66"/>
        <v>1</v>
      </c>
      <c r="AG94" s="148">
        <v>112</v>
      </c>
      <c r="AH94" s="156">
        <f t="shared" si="67"/>
        <v>0</v>
      </c>
      <c r="AI94" s="42">
        <v>4</v>
      </c>
      <c r="AJ94" s="169">
        <f t="shared" si="68"/>
        <v>3</v>
      </c>
      <c r="AK94" s="148">
        <v>37</v>
      </c>
      <c r="AL94" s="156">
        <f t="shared" si="69"/>
        <v>0</v>
      </c>
      <c r="AM94" s="148">
        <v>10</v>
      </c>
      <c r="AN94" s="156">
        <f t="shared" si="70"/>
        <v>0</v>
      </c>
      <c r="AO94" s="42">
        <v>0</v>
      </c>
      <c r="AP94" s="169">
        <f t="shared" si="71"/>
        <v>16</v>
      </c>
      <c r="AQ94" s="148">
        <v>283</v>
      </c>
      <c r="AR94" s="156">
        <f t="shared" si="72"/>
        <v>0</v>
      </c>
      <c r="AS94" s="148">
        <v>30</v>
      </c>
      <c r="AT94" s="156">
        <f t="shared" si="73"/>
        <v>0</v>
      </c>
      <c r="AU94" s="149">
        <v>2</v>
      </c>
      <c r="AW94" s="231">
        <f t="shared" si="79"/>
        <v>43918</v>
      </c>
      <c r="AX94" s="133">
        <f t="shared" si="80"/>
        <v>44</v>
      </c>
      <c r="AY94" s="231">
        <f t="shared" si="81"/>
        <v>43918</v>
      </c>
      <c r="AZ94" s="133">
        <f t="shared" si="82"/>
        <v>693</v>
      </c>
      <c r="BG94" s="181">
        <f t="shared" ref="BG94:BG112" si="89">+A94</f>
        <v>43918</v>
      </c>
      <c r="BH94">
        <f t="shared" ref="BH94:BH112" si="90">+AE94</f>
        <v>582</v>
      </c>
      <c r="BI94">
        <f t="shared" ref="BI94:BI112" si="91">+AG94</f>
        <v>112</v>
      </c>
      <c r="BJ94">
        <f t="shared" ref="BJ94:BJ112" si="92">+AI94</f>
        <v>4</v>
      </c>
      <c r="BK94" s="181">
        <f t="shared" ref="BK94:BK112" si="93">+A94</f>
        <v>43918</v>
      </c>
      <c r="BL94">
        <f t="shared" ref="BL94:BL112" si="94">+AK94</f>
        <v>37</v>
      </c>
      <c r="BM94">
        <f t="shared" ref="BM94:BM112" si="95">+AM94</f>
        <v>10</v>
      </c>
      <c r="BN94">
        <f t="shared" ref="BN94:BN112" si="96">+AO94</f>
        <v>0</v>
      </c>
      <c r="BO94" s="181">
        <f t="shared" ref="BO94:BO112" si="97">+A94</f>
        <v>43918</v>
      </c>
      <c r="BP94">
        <f t="shared" ref="BP94:BP112" si="98">+AQ94</f>
        <v>283</v>
      </c>
      <c r="BQ94">
        <f t="shared" si="87"/>
        <v>30</v>
      </c>
      <c r="BR94">
        <f t="shared" si="88"/>
        <v>2</v>
      </c>
    </row>
    <row r="95" spans="1:70" x14ac:dyDescent="0.55000000000000004">
      <c r="A95" s="181">
        <v>43919</v>
      </c>
      <c r="B95" s="147">
        <v>30</v>
      </c>
      <c r="C95" s="156">
        <f t="shared" si="86"/>
        <v>723</v>
      </c>
      <c r="D95" s="136"/>
      <c r="E95" s="136"/>
      <c r="F95" s="136"/>
      <c r="G95" s="148">
        <v>17</v>
      </c>
      <c r="H95" s="136"/>
      <c r="I95" s="136"/>
      <c r="J95" s="136"/>
      <c r="K95" s="140"/>
      <c r="L95" s="174"/>
      <c r="M95" s="163"/>
      <c r="N95" s="163"/>
      <c r="O95" s="163"/>
      <c r="P95" s="163"/>
      <c r="Q95" s="163"/>
      <c r="R95" s="163"/>
      <c r="S95" s="163"/>
      <c r="T95" s="163"/>
      <c r="U95" s="163"/>
      <c r="V95" s="163"/>
      <c r="W95" s="164"/>
      <c r="X95" s="176"/>
      <c r="Z95" s="179">
        <f t="shared" si="83"/>
        <v>43919</v>
      </c>
      <c r="AA95" s="232">
        <f t="shared" si="75"/>
        <v>977</v>
      </c>
      <c r="AB95" s="232">
        <f t="shared" si="76"/>
        <v>167</v>
      </c>
      <c r="AC95" s="233">
        <f t="shared" si="77"/>
        <v>7</v>
      </c>
      <c r="AD95" s="160">
        <f t="shared" si="78"/>
        <v>59</v>
      </c>
      <c r="AE95" s="148">
        <v>641</v>
      </c>
      <c r="AF95" s="156">
        <f t="shared" si="66"/>
        <v>6</v>
      </c>
      <c r="AG95" s="148">
        <v>118</v>
      </c>
      <c r="AH95" s="156">
        <f t="shared" si="67"/>
        <v>0</v>
      </c>
      <c r="AI95" s="42">
        <v>4</v>
      </c>
      <c r="AJ95" s="169">
        <f t="shared" si="68"/>
        <v>1</v>
      </c>
      <c r="AK95" s="148">
        <v>38</v>
      </c>
      <c r="AL95" s="156">
        <f t="shared" si="69"/>
        <v>0</v>
      </c>
      <c r="AM95" s="148">
        <v>10</v>
      </c>
      <c r="AN95" s="156">
        <f t="shared" si="70"/>
        <v>0</v>
      </c>
      <c r="AO95" s="42">
        <v>0</v>
      </c>
      <c r="AP95" s="169">
        <f t="shared" si="71"/>
        <v>15</v>
      </c>
      <c r="AQ95" s="148">
        <v>298</v>
      </c>
      <c r="AR95" s="156">
        <f t="shared" si="72"/>
        <v>9</v>
      </c>
      <c r="AS95" s="148">
        <v>39</v>
      </c>
      <c r="AT95" s="156">
        <f t="shared" si="73"/>
        <v>1</v>
      </c>
      <c r="AU95" s="149">
        <v>3</v>
      </c>
      <c r="AW95" s="231">
        <f t="shared" si="79"/>
        <v>43919</v>
      </c>
      <c r="AX95" s="133">
        <f t="shared" si="80"/>
        <v>30</v>
      </c>
      <c r="AY95" s="231">
        <f t="shared" si="81"/>
        <v>43919</v>
      </c>
      <c r="AZ95" s="133">
        <f t="shared" si="82"/>
        <v>723</v>
      </c>
      <c r="BG95" s="181">
        <f t="shared" si="89"/>
        <v>43919</v>
      </c>
      <c r="BH95">
        <f t="shared" si="90"/>
        <v>641</v>
      </c>
      <c r="BI95">
        <f t="shared" si="91"/>
        <v>118</v>
      </c>
      <c r="BJ95">
        <f t="shared" si="92"/>
        <v>4</v>
      </c>
      <c r="BK95" s="181">
        <f t="shared" si="93"/>
        <v>43919</v>
      </c>
      <c r="BL95">
        <f t="shared" si="94"/>
        <v>38</v>
      </c>
      <c r="BM95">
        <f t="shared" si="95"/>
        <v>10</v>
      </c>
      <c r="BN95">
        <f t="shared" si="96"/>
        <v>0</v>
      </c>
      <c r="BO95" s="181">
        <f t="shared" si="97"/>
        <v>43919</v>
      </c>
      <c r="BP95">
        <f t="shared" si="98"/>
        <v>298</v>
      </c>
      <c r="BQ95">
        <f t="shared" si="87"/>
        <v>39</v>
      </c>
      <c r="BR95">
        <f t="shared" si="88"/>
        <v>3</v>
      </c>
    </row>
    <row r="96" spans="1:70" x14ac:dyDescent="0.55000000000000004">
      <c r="A96" s="181">
        <v>43920</v>
      </c>
      <c r="B96" s="147">
        <v>48</v>
      </c>
      <c r="C96" s="156">
        <f t="shared" si="86"/>
        <v>771</v>
      </c>
      <c r="D96" s="136"/>
      <c r="E96" s="136"/>
      <c r="F96" s="136"/>
      <c r="G96" s="148">
        <v>44</v>
      </c>
      <c r="H96" s="136"/>
      <c r="I96" s="136"/>
      <c r="J96" s="136"/>
      <c r="K96" s="140"/>
      <c r="L96" s="174"/>
      <c r="M96" s="163"/>
      <c r="N96" s="163"/>
      <c r="O96" s="163"/>
      <c r="P96" s="163"/>
      <c r="Q96" s="163"/>
      <c r="R96" s="163"/>
      <c r="S96" s="163"/>
      <c r="T96" s="163"/>
      <c r="U96" s="163"/>
      <c r="V96" s="163"/>
      <c r="W96" s="42">
        <f>1367+174</f>
        <v>1541</v>
      </c>
      <c r="X96" s="176"/>
      <c r="Z96" s="179">
        <f t="shared" si="83"/>
        <v>43920</v>
      </c>
      <c r="AA96" s="232">
        <f t="shared" si="75"/>
        <v>1027</v>
      </c>
      <c r="AB96" s="232">
        <f t="shared" si="76"/>
        <v>173</v>
      </c>
      <c r="AC96" s="233">
        <f t="shared" si="77"/>
        <v>10</v>
      </c>
      <c r="AD96" s="160">
        <f t="shared" si="78"/>
        <v>41</v>
      </c>
      <c r="AE96" s="148">
        <v>682</v>
      </c>
      <c r="AF96" s="156">
        <f t="shared" si="66"/>
        <v>6</v>
      </c>
      <c r="AG96" s="148">
        <v>124</v>
      </c>
      <c r="AH96" s="156">
        <f t="shared" si="67"/>
        <v>0</v>
      </c>
      <c r="AI96" s="42">
        <v>4</v>
      </c>
      <c r="AJ96" s="169">
        <f t="shared" si="68"/>
        <v>1</v>
      </c>
      <c r="AK96" s="148">
        <v>39</v>
      </c>
      <c r="AL96" s="156">
        <f t="shared" si="69"/>
        <v>0</v>
      </c>
      <c r="AM96" s="148">
        <v>10</v>
      </c>
      <c r="AN96" s="156">
        <f t="shared" si="70"/>
        <v>0</v>
      </c>
      <c r="AO96" s="42">
        <v>0</v>
      </c>
      <c r="AP96" s="169">
        <f t="shared" si="71"/>
        <v>8</v>
      </c>
      <c r="AQ96" s="148">
        <v>306</v>
      </c>
      <c r="AR96" s="156">
        <f t="shared" si="72"/>
        <v>0</v>
      </c>
      <c r="AS96" s="148">
        <v>39</v>
      </c>
      <c r="AT96" s="156">
        <f t="shared" si="73"/>
        <v>3</v>
      </c>
      <c r="AU96" s="149">
        <v>6</v>
      </c>
      <c r="AW96" s="231">
        <f t="shared" si="79"/>
        <v>43920</v>
      </c>
      <c r="AX96" s="133">
        <f t="shared" si="80"/>
        <v>48</v>
      </c>
      <c r="AY96" s="231">
        <f t="shared" si="81"/>
        <v>43920</v>
      </c>
      <c r="AZ96" s="133">
        <f t="shared" si="82"/>
        <v>771</v>
      </c>
      <c r="BE96" t="s">
        <v>167</v>
      </c>
      <c r="BG96" s="181">
        <f t="shared" si="89"/>
        <v>43920</v>
      </c>
      <c r="BH96">
        <f t="shared" si="90"/>
        <v>682</v>
      </c>
      <c r="BI96">
        <f t="shared" si="91"/>
        <v>124</v>
      </c>
      <c r="BJ96">
        <f t="shared" si="92"/>
        <v>4</v>
      </c>
      <c r="BK96" s="181">
        <f t="shared" si="93"/>
        <v>43920</v>
      </c>
      <c r="BL96">
        <f t="shared" si="94"/>
        <v>39</v>
      </c>
      <c r="BM96">
        <f t="shared" si="95"/>
        <v>10</v>
      </c>
      <c r="BN96">
        <f t="shared" si="96"/>
        <v>0</v>
      </c>
      <c r="BO96" s="181">
        <f t="shared" si="97"/>
        <v>43920</v>
      </c>
      <c r="BP96">
        <f t="shared" si="98"/>
        <v>306</v>
      </c>
      <c r="BQ96">
        <f t="shared" si="87"/>
        <v>39</v>
      </c>
      <c r="BR96">
        <f t="shared" si="88"/>
        <v>6</v>
      </c>
    </row>
    <row r="97" spans="1:70" x14ac:dyDescent="0.55000000000000004">
      <c r="A97" s="181">
        <v>43921</v>
      </c>
      <c r="B97" s="147">
        <v>35</v>
      </c>
      <c r="C97" s="156">
        <f t="shared" si="86"/>
        <v>806</v>
      </c>
      <c r="D97" s="156">
        <f t="shared" ref="D97:D102" si="99">+C97-F97</f>
        <v>691</v>
      </c>
      <c r="E97" s="148">
        <v>20</v>
      </c>
      <c r="F97" s="148">
        <v>115</v>
      </c>
      <c r="G97" s="148">
        <v>26</v>
      </c>
      <c r="H97" s="136"/>
      <c r="I97" s="148">
        <v>169</v>
      </c>
      <c r="J97" s="136"/>
      <c r="K97" s="149">
        <v>0</v>
      </c>
      <c r="L97" s="147">
        <v>130</v>
      </c>
      <c r="M97" s="136"/>
      <c r="N97" s="136"/>
      <c r="O97" s="136"/>
      <c r="P97" s="148">
        <v>2</v>
      </c>
      <c r="Q97" s="136"/>
      <c r="R97" s="136"/>
      <c r="S97" s="136"/>
      <c r="T97" s="148">
        <v>302</v>
      </c>
      <c r="U97" s="136"/>
      <c r="V97" s="136"/>
      <c r="W97" s="42">
        <v>1367</v>
      </c>
      <c r="X97" s="140"/>
      <c r="Z97" s="179">
        <f t="shared" si="83"/>
        <v>43921</v>
      </c>
      <c r="AA97" s="232">
        <f t="shared" si="75"/>
        <v>1077</v>
      </c>
      <c r="AB97" s="232">
        <f t="shared" si="76"/>
        <v>177</v>
      </c>
      <c r="AC97" s="233">
        <f t="shared" si="77"/>
        <v>9</v>
      </c>
      <c r="AD97" s="160">
        <f t="shared" si="78"/>
        <v>32</v>
      </c>
      <c r="AE97" s="148">
        <v>714</v>
      </c>
      <c r="AF97" s="156">
        <f t="shared" si="66"/>
        <v>4</v>
      </c>
      <c r="AG97" s="148">
        <v>128</v>
      </c>
      <c r="AH97" s="156">
        <f t="shared" si="67"/>
        <v>0</v>
      </c>
      <c r="AI97" s="42">
        <v>4</v>
      </c>
      <c r="AJ97" s="169">
        <f t="shared" si="68"/>
        <v>2</v>
      </c>
      <c r="AK97" s="148">
        <v>41</v>
      </c>
      <c r="AL97" s="156">
        <f t="shared" si="69"/>
        <v>0</v>
      </c>
      <c r="AM97" s="148">
        <v>10</v>
      </c>
      <c r="AN97" s="156">
        <f t="shared" si="70"/>
        <v>0</v>
      </c>
      <c r="AO97" s="42">
        <v>0</v>
      </c>
      <c r="AP97" s="169">
        <f t="shared" si="71"/>
        <v>16</v>
      </c>
      <c r="AQ97" s="148">
        <v>322</v>
      </c>
      <c r="AR97" s="156">
        <f t="shared" si="72"/>
        <v>0</v>
      </c>
      <c r="AS97" s="148">
        <v>39</v>
      </c>
      <c r="AT97" s="156">
        <f t="shared" si="73"/>
        <v>-1</v>
      </c>
      <c r="AU97" s="149">
        <v>5</v>
      </c>
      <c r="AW97" s="231">
        <f t="shared" si="79"/>
        <v>43921</v>
      </c>
      <c r="AX97" s="133">
        <f t="shared" si="80"/>
        <v>35</v>
      </c>
      <c r="AY97" s="231">
        <f t="shared" si="81"/>
        <v>43921</v>
      </c>
      <c r="AZ97" s="133">
        <f t="shared" si="82"/>
        <v>806</v>
      </c>
      <c r="BA97" s="1"/>
      <c r="BB97" t="s">
        <v>166</v>
      </c>
      <c r="BC97" t="s">
        <v>165</v>
      </c>
      <c r="BE97" t="s">
        <v>166</v>
      </c>
      <c r="BF97" t="s">
        <v>165</v>
      </c>
      <c r="BG97" s="181">
        <f t="shared" si="89"/>
        <v>43921</v>
      </c>
      <c r="BH97">
        <f t="shared" si="90"/>
        <v>714</v>
      </c>
      <c r="BI97">
        <f t="shared" si="91"/>
        <v>128</v>
      </c>
      <c r="BJ97">
        <f t="shared" si="92"/>
        <v>4</v>
      </c>
      <c r="BK97" s="181">
        <f t="shared" si="93"/>
        <v>43921</v>
      </c>
      <c r="BL97">
        <f t="shared" si="94"/>
        <v>41</v>
      </c>
      <c r="BM97">
        <f t="shared" si="95"/>
        <v>10</v>
      </c>
      <c r="BN97">
        <f t="shared" si="96"/>
        <v>0</v>
      </c>
      <c r="BO97" s="181">
        <f t="shared" si="97"/>
        <v>43921</v>
      </c>
      <c r="BP97">
        <f t="shared" si="98"/>
        <v>322</v>
      </c>
      <c r="BQ97">
        <f t="shared" si="87"/>
        <v>39</v>
      </c>
      <c r="BR97">
        <f t="shared" si="88"/>
        <v>5</v>
      </c>
    </row>
    <row r="98" spans="1:70" x14ac:dyDescent="0.55000000000000004">
      <c r="A98" s="181">
        <v>43922</v>
      </c>
      <c r="B98" s="147">
        <v>35</v>
      </c>
      <c r="C98" s="156">
        <f t="shared" si="86"/>
        <v>841</v>
      </c>
      <c r="D98" s="156">
        <f t="shared" si="99"/>
        <v>701</v>
      </c>
      <c r="E98" s="148">
        <v>18</v>
      </c>
      <c r="F98" s="148">
        <v>140</v>
      </c>
      <c r="G98" s="148">
        <v>20</v>
      </c>
      <c r="H98" s="136"/>
      <c r="I98" s="148">
        <v>152</v>
      </c>
      <c r="J98" s="136"/>
      <c r="K98" s="149">
        <v>0</v>
      </c>
      <c r="L98" s="147">
        <v>55</v>
      </c>
      <c r="M98" s="148">
        <v>17</v>
      </c>
      <c r="N98" s="136"/>
      <c r="O98" s="136"/>
      <c r="P98" s="148">
        <v>9</v>
      </c>
      <c r="Q98" s="136"/>
      <c r="R98" s="136"/>
      <c r="S98" s="136"/>
      <c r="T98" s="148">
        <v>338</v>
      </c>
      <c r="U98" s="148">
        <v>12</v>
      </c>
      <c r="V98" s="136"/>
      <c r="W98" s="42">
        <v>1075</v>
      </c>
      <c r="X98" s="149">
        <v>226</v>
      </c>
      <c r="Z98" s="179">
        <f t="shared" si="83"/>
        <v>43922</v>
      </c>
      <c r="AA98" s="232">
        <f t="shared" si="75"/>
        <v>1135</v>
      </c>
      <c r="AB98" s="232">
        <f t="shared" si="76"/>
        <v>202</v>
      </c>
      <c r="AC98" s="233">
        <f t="shared" si="77"/>
        <v>9</v>
      </c>
      <c r="AD98" s="160">
        <f t="shared" si="78"/>
        <v>51</v>
      </c>
      <c r="AE98" s="148">
        <v>765</v>
      </c>
      <c r="AF98" s="156">
        <f t="shared" si="66"/>
        <v>19</v>
      </c>
      <c r="AG98" s="148">
        <v>147</v>
      </c>
      <c r="AH98" s="156">
        <f t="shared" si="67"/>
        <v>0</v>
      </c>
      <c r="AI98" s="42">
        <v>4</v>
      </c>
      <c r="AJ98" s="169">
        <f t="shared" si="68"/>
        <v>0</v>
      </c>
      <c r="AK98" s="148">
        <v>41</v>
      </c>
      <c r="AL98" s="156">
        <f t="shared" si="69"/>
        <v>0</v>
      </c>
      <c r="AM98" s="148">
        <v>10</v>
      </c>
      <c r="AN98" s="156">
        <f t="shared" si="70"/>
        <v>0</v>
      </c>
      <c r="AO98" s="42">
        <v>0</v>
      </c>
      <c r="AP98" s="169">
        <f t="shared" si="71"/>
        <v>7</v>
      </c>
      <c r="AQ98" s="148">
        <v>329</v>
      </c>
      <c r="AR98" s="156">
        <f t="shared" si="72"/>
        <v>6</v>
      </c>
      <c r="AS98" s="148">
        <v>45</v>
      </c>
      <c r="AT98" s="156">
        <f t="shared" si="73"/>
        <v>0</v>
      </c>
      <c r="AU98" s="149">
        <v>5</v>
      </c>
      <c r="AW98" s="231">
        <f t="shared" si="79"/>
        <v>43922</v>
      </c>
      <c r="AX98" s="133">
        <f t="shared" si="80"/>
        <v>35</v>
      </c>
      <c r="AY98" s="231">
        <f t="shared" si="81"/>
        <v>43922</v>
      </c>
      <c r="AZ98" s="133">
        <f t="shared" si="82"/>
        <v>841</v>
      </c>
      <c r="BA98" s="1">
        <f>+AW98</f>
        <v>43922</v>
      </c>
      <c r="BB98">
        <f t="shared" ref="BB98:BB108" si="100">+L98</f>
        <v>55</v>
      </c>
      <c r="BC98">
        <f t="shared" ref="BC98:BC108" si="101">+M98</f>
        <v>17</v>
      </c>
      <c r="BD98" s="1">
        <f>+BA98</f>
        <v>43922</v>
      </c>
      <c r="BE98">
        <f>+BB98</f>
        <v>55</v>
      </c>
      <c r="BF98">
        <f>+BC98</f>
        <v>17</v>
      </c>
      <c r="BG98" s="181">
        <f t="shared" si="89"/>
        <v>43922</v>
      </c>
      <c r="BH98">
        <f t="shared" si="90"/>
        <v>765</v>
      </c>
      <c r="BI98">
        <f t="shared" si="91"/>
        <v>147</v>
      </c>
      <c r="BJ98">
        <f t="shared" si="92"/>
        <v>4</v>
      </c>
      <c r="BK98" s="181">
        <f t="shared" si="93"/>
        <v>43922</v>
      </c>
      <c r="BL98">
        <f t="shared" si="94"/>
        <v>41</v>
      </c>
      <c r="BM98">
        <f t="shared" si="95"/>
        <v>10</v>
      </c>
      <c r="BN98">
        <f t="shared" si="96"/>
        <v>0</v>
      </c>
      <c r="BO98" s="181">
        <f t="shared" si="97"/>
        <v>43922</v>
      </c>
      <c r="BP98">
        <f t="shared" si="98"/>
        <v>329</v>
      </c>
      <c r="BQ98">
        <f t="shared" si="87"/>
        <v>45</v>
      </c>
      <c r="BR98">
        <f t="shared" si="88"/>
        <v>5</v>
      </c>
    </row>
    <row r="99" spans="1:70" x14ac:dyDescent="0.55000000000000004">
      <c r="A99" s="181">
        <v>43923</v>
      </c>
      <c r="B99" s="147">
        <v>29</v>
      </c>
      <c r="C99" s="156">
        <f t="shared" si="86"/>
        <v>870</v>
      </c>
      <c r="D99" s="156">
        <f t="shared" si="99"/>
        <v>710</v>
      </c>
      <c r="E99" s="148">
        <v>19</v>
      </c>
      <c r="F99" s="148">
        <v>160</v>
      </c>
      <c r="G99" s="148">
        <v>12</v>
      </c>
      <c r="H99" s="136"/>
      <c r="I99" s="148">
        <v>135</v>
      </c>
      <c r="J99" s="136"/>
      <c r="K99" s="149">
        <v>0</v>
      </c>
      <c r="L99" s="147">
        <v>60</v>
      </c>
      <c r="M99" s="148">
        <v>7</v>
      </c>
      <c r="N99" s="136"/>
      <c r="O99" s="136"/>
      <c r="P99" s="148">
        <v>7</v>
      </c>
      <c r="Q99" s="136"/>
      <c r="R99" s="136"/>
      <c r="S99" s="136"/>
      <c r="T99" s="148">
        <v>101</v>
      </c>
      <c r="U99" s="148">
        <v>5</v>
      </c>
      <c r="V99" s="136"/>
      <c r="W99" s="42">
        <v>1027</v>
      </c>
      <c r="X99" s="149">
        <v>221</v>
      </c>
      <c r="Z99" s="179">
        <f t="shared" si="83"/>
        <v>43923</v>
      </c>
      <c r="AA99" s="232">
        <f t="shared" si="75"/>
        <v>1182</v>
      </c>
      <c r="AB99" s="232">
        <f t="shared" si="76"/>
        <v>214</v>
      </c>
      <c r="AC99" s="233">
        <f t="shared" si="77"/>
        <v>9</v>
      </c>
      <c r="AD99" s="160">
        <f t="shared" si="78"/>
        <v>37</v>
      </c>
      <c r="AE99" s="148">
        <v>802</v>
      </c>
      <c r="AF99" s="156">
        <f t="shared" si="66"/>
        <v>7</v>
      </c>
      <c r="AG99" s="148">
        <v>154</v>
      </c>
      <c r="AH99" s="156">
        <f t="shared" si="67"/>
        <v>0</v>
      </c>
      <c r="AI99" s="42">
        <v>4</v>
      </c>
      <c r="AJ99" s="169">
        <f t="shared" si="68"/>
        <v>0</v>
      </c>
      <c r="AK99" s="148">
        <v>41</v>
      </c>
      <c r="AL99" s="156">
        <f t="shared" si="69"/>
        <v>0</v>
      </c>
      <c r="AM99" s="148">
        <v>10</v>
      </c>
      <c r="AN99" s="156">
        <f t="shared" si="70"/>
        <v>0</v>
      </c>
      <c r="AO99" s="42">
        <v>0</v>
      </c>
      <c r="AP99" s="169">
        <f t="shared" si="71"/>
        <v>10</v>
      </c>
      <c r="AQ99" s="148">
        <v>339</v>
      </c>
      <c r="AR99" s="156">
        <f t="shared" si="72"/>
        <v>5</v>
      </c>
      <c r="AS99" s="148">
        <v>50</v>
      </c>
      <c r="AT99" s="156">
        <f t="shared" si="73"/>
        <v>0</v>
      </c>
      <c r="AU99" s="149">
        <v>5</v>
      </c>
      <c r="AW99" s="231">
        <f t="shared" si="79"/>
        <v>43923</v>
      </c>
      <c r="AX99" s="133">
        <f t="shared" si="80"/>
        <v>29</v>
      </c>
      <c r="AY99" s="231">
        <f t="shared" si="81"/>
        <v>43923</v>
      </c>
      <c r="AZ99" s="133">
        <f t="shared" si="82"/>
        <v>870</v>
      </c>
      <c r="BA99" s="1">
        <f t="shared" ref="BA99:BA108" si="102">+AW99</f>
        <v>43923</v>
      </c>
      <c r="BB99">
        <f t="shared" si="100"/>
        <v>60</v>
      </c>
      <c r="BC99">
        <f t="shared" si="101"/>
        <v>7</v>
      </c>
      <c r="BD99" s="1">
        <f t="shared" ref="BD99:BD108" si="103">+BA99</f>
        <v>43923</v>
      </c>
      <c r="BE99">
        <f>+BE98+BB99</f>
        <v>115</v>
      </c>
      <c r="BF99">
        <f>+BF98+BC99</f>
        <v>24</v>
      </c>
      <c r="BG99" s="181">
        <f t="shared" si="89"/>
        <v>43923</v>
      </c>
      <c r="BH99">
        <f t="shared" si="90"/>
        <v>802</v>
      </c>
      <c r="BI99">
        <f t="shared" si="91"/>
        <v>154</v>
      </c>
      <c r="BJ99">
        <f t="shared" si="92"/>
        <v>4</v>
      </c>
      <c r="BK99" s="181">
        <f t="shared" si="93"/>
        <v>43923</v>
      </c>
      <c r="BL99">
        <f t="shared" si="94"/>
        <v>41</v>
      </c>
      <c r="BM99">
        <f t="shared" si="95"/>
        <v>10</v>
      </c>
      <c r="BN99">
        <f t="shared" si="96"/>
        <v>0</v>
      </c>
      <c r="BO99" s="181">
        <f t="shared" si="97"/>
        <v>43923</v>
      </c>
      <c r="BP99">
        <f t="shared" si="98"/>
        <v>339</v>
      </c>
      <c r="BQ99">
        <f t="shared" si="87"/>
        <v>50</v>
      </c>
      <c r="BR99">
        <f t="shared" si="88"/>
        <v>5</v>
      </c>
    </row>
    <row r="100" spans="1:70" x14ac:dyDescent="0.55000000000000004">
      <c r="A100" s="181">
        <v>43924</v>
      </c>
      <c r="B100" s="147">
        <v>18</v>
      </c>
      <c r="C100" s="156">
        <f t="shared" si="86"/>
        <v>888</v>
      </c>
      <c r="D100" s="156">
        <f t="shared" si="99"/>
        <v>698</v>
      </c>
      <c r="E100" s="148">
        <v>17</v>
      </c>
      <c r="F100" s="148">
        <v>190</v>
      </c>
      <c r="G100" s="148">
        <v>11</v>
      </c>
      <c r="H100" s="136"/>
      <c r="I100" s="148">
        <v>114</v>
      </c>
      <c r="J100" s="136"/>
      <c r="K100" s="149">
        <v>0</v>
      </c>
      <c r="L100" s="147">
        <v>64</v>
      </c>
      <c r="M100" s="148">
        <v>26</v>
      </c>
      <c r="N100" s="136"/>
      <c r="O100" s="136"/>
      <c r="P100" s="148">
        <v>3</v>
      </c>
      <c r="Q100" s="148">
        <v>2</v>
      </c>
      <c r="R100" s="136"/>
      <c r="S100" s="136"/>
      <c r="T100" s="148">
        <v>58</v>
      </c>
      <c r="U100" s="148">
        <v>6</v>
      </c>
      <c r="V100" s="136"/>
      <c r="W100" s="42">
        <v>1030</v>
      </c>
      <c r="X100" s="149">
        <v>239</v>
      </c>
      <c r="Z100" s="179">
        <f t="shared" si="83"/>
        <v>43924</v>
      </c>
      <c r="AA100" s="232">
        <f t="shared" si="75"/>
        <v>1236</v>
      </c>
      <c r="AB100" s="232">
        <f t="shared" si="76"/>
        <v>233</v>
      </c>
      <c r="AC100" s="233">
        <f t="shared" si="77"/>
        <v>9</v>
      </c>
      <c r="AD100" s="160">
        <f t="shared" si="78"/>
        <v>43</v>
      </c>
      <c r="AE100" s="148">
        <v>845</v>
      </c>
      <c r="AF100" s="156">
        <f t="shared" si="66"/>
        <v>19</v>
      </c>
      <c r="AG100" s="148">
        <v>173</v>
      </c>
      <c r="AH100" s="156">
        <f t="shared" si="67"/>
        <v>0</v>
      </c>
      <c r="AI100" s="42">
        <v>4</v>
      </c>
      <c r="AJ100" s="169">
        <f t="shared" si="68"/>
        <v>2</v>
      </c>
      <c r="AK100" s="148">
        <v>43</v>
      </c>
      <c r="AL100" s="156">
        <f t="shared" si="69"/>
        <v>0</v>
      </c>
      <c r="AM100" s="148">
        <v>10</v>
      </c>
      <c r="AN100" s="156">
        <f t="shared" si="70"/>
        <v>0</v>
      </c>
      <c r="AO100" s="158">
        <v>0</v>
      </c>
      <c r="AP100" s="169">
        <f t="shared" si="71"/>
        <v>9</v>
      </c>
      <c r="AQ100" s="148">
        <v>348</v>
      </c>
      <c r="AR100" s="156">
        <f t="shared" si="72"/>
        <v>0</v>
      </c>
      <c r="AS100" s="148">
        <v>50</v>
      </c>
      <c r="AT100" s="156">
        <f t="shared" si="73"/>
        <v>0</v>
      </c>
      <c r="AU100" s="149">
        <v>5</v>
      </c>
      <c r="AW100" s="231">
        <f t="shared" si="79"/>
        <v>43924</v>
      </c>
      <c r="AX100" s="133">
        <f t="shared" si="80"/>
        <v>18</v>
      </c>
      <c r="AY100" s="231">
        <f t="shared" si="81"/>
        <v>43924</v>
      </c>
      <c r="AZ100" s="133">
        <f t="shared" si="82"/>
        <v>888</v>
      </c>
      <c r="BA100" s="1">
        <f t="shared" si="102"/>
        <v>43924</v>
      </c>
      <c r="BB100">
        <f t="shared" si="100"/>
        <v>64</v>
      </c>
      <c r="BC100">
        <f t="shared" si="101"/>
        <v>26</v>
      </c>
      <c r="BD100" s="1">
        <f t="shared" si="103"/>
        <v>43924</v>
      </c>
      <c r="BE100">
        <f t="shared" ref="BE100:BE108" si="104">+BE99+BB100</f>
        <v>179</v>
      </c>
      <c r="BF100">
        <f>+BF99+BC100</f>
        <v>50</v>
      </c>
      <c r="BG100" s="181">
        <f t="shared" si="89"/>
        <v>43924</v>
      </c>
      <c r="BH100">
        <f t="shared" si="90"/>
        <v>845</v>
      </c>
      <c r="BI100">
        <f t="shared" si="91"/>
        <v>173</v>
      </c>
      <c r="BJ100">
        <f t="shared" si="92"/>
        <v>4</v>
      </c>
      <c r="BK100" s="181">
        <f t="shared" si="93"/>
        <v>43924</v>
      </c>
      <c r="BL100">
        <f t="shared" si="94"/>
        <v>43</v>
      </c>
      <c r="BM100">
        <f t="shared" si="95"/>
        <v>10</v>
      </c>
      <c r="BN100">
        <f t="shared" si="96"/>
        <v>0</v>
      </c>
      <c r="BO100" s="181">
        <f t="shared" si="97"/>
        <v>43924</v>
      </c>
      <c r="BP100">
        <f t="shared" si="98"/>
        <v>348</v>
      </c>
      <c r="BQ100">
        <f t="shared" si="87"/>
        <v>50</v>
      </c>
      <c r="BR100">
        <f t="shared" si="88"/>
        <v>5</v>
      </c>
    </row>
    <row r="101" spans="1:70" x14ac:dyDescent="0.55000000000000004">
      <c r="A101" s="181">
        <v>43925</v>
      </c>
      <c r="B101" s="147">
        <v>25</v>
      </c>
      <c r="C101" s="156">
        <f t="shared" si="86"/>
        <v>913</v>
      </c>
      <c r="D101" s="156">
        <f t="shared" si="99"/>
        <v>697</v>
      </c>
      <c r="E101" s="148">
        <v>18</v>
      </c>
      <c r="F101" s="148">
        <v>216</v>
      </c>
      <c r="G101" s="148">
        <v>11</v>
      </c>
      <c r="H101" s="136"/>
      <c r="I101" s="148">
        <v>108</v>
      </c>
      <c r="J101" s="136"/>
      <c r="K101" s="149">
        <v>0</v>
      </c>
      <c r="L101" s="147">
        <v>47</v>
      </c>
      <c r="M101" s="148">
        <v>16</v>
      </c>
      <c r="N101" s="136"/>
      <c r="O101" s="136"/>
      <c r="P101" s="148">
        <v>3</v>
      </c>
      <c r="Q101" s="148">
        <v>3</v>
      </c>
      <c r="R101" s="136"/>
      <c r="S101" s="136"/>
      <c r="T101" s="148">
        <v>50</v>
      </c>
      <c r="U101" s="148">
        <v>8</v>
      </c>
      <c r="V101" s="136"/>
      <c r="W101" s="42">
        <v>1024</v>
      </c>
      <c r="X101" s="149">
        <v>244</v>
      </c>
      <c r="Z101" s="179">
        <f t="shared" si="83"/>
        <v>43925</v>
      </c>
      <c r="AA101" s="232">
        <f t="shared" si="75"/>
        <v>1261</v>
      </c>
      <c r="AB101" s="232">
        <f t="shared" si="76"/>
        <v>246</v>
      </c>
      <c r="AC101" s="233">
        <f t="shared" si="77"/>
        <v>9</v>
      </c>
      <c r="AD101" s="160">
        <f t="shared" si="78"/>
        <v>17</v>
      </c>
      <c r="AE101" s="148">
        <v>862</v>
      </c>
      <c r="AF101" s="156">
        <f t="shared" si="66"/>
        <v>13</v>
      </c>
      <c r="AG101" s="148">
        <v>186</v>
      </c>
      <c r="AH101" s="156">
        <f t="shared" ref="AH101:AH102" si="105">+AI101-AI100</f>
        <v>0</v>
      </c>
      <c r="AI101" s="42">
        <v>4</v>
      </c>
      <c r="AJ101" s="159">
        <f t="shared" ref="AJ101:AJ102" si="106">+AK101-AK100</f>
        <v>1</v>
      </c>
      <c r="AK101" s="148">
        <v>44</v>
      </c>
      <c r="AL101" s="156">
        <f t="shared" ref="AL101:AL102" si="107">+AM101-AM100</f>
        <v>0</v>
      </c>
      <c r="AM101" s="148">
        <v>10</v>
      </c>
      <c r="AN101" s="156">
        <f t="shared" ref="AN101:AN102" si="108">+AO101-AO100</f>
        <v>0</v>
      </c>
      <c r="AO101" s="158">
        <v>0</v>
      </c>
      <c r="AP101" s="159">
        <f t="shared" ref="AP101:AP102" si="109">+AQ101-AQ100</f>
        <v>7</v>
      </c>
      <c r="AQ101" s="148">
        <v>355</v>
      </c>
      <c r="AR101" s="156">
        <f t="shared" ref="AR101:AR102" si="110">+AS101-AS100</f>
        <v>0</v>
      </c>
      <c r="AS101" s="148">
        <v>50</v>
      </c>
      <c r="AT101" s="156">
        <f t="shared" ref="AT101:AT102" si="111">+AU101-AU100</f>
        <v>0</v>
      </c>
      <c r="AU101" s="149">
        <v>5</v>
      </c>
      <c r="AW101" s="231">
        <f t="shared" si="79"/>
        <v>43925</v>
      </c>
      <c r="AX101" s="133">
        <f t="shared" si="80"/>
        <v>25</v>
      </c>
      <c r="AY101" s="231">
        <f t="shared" si="81"/>
        <v>43925</v>
      </c>
      <c r="AZ101" s="133">
        <f t="shared" si="82"/>
        <v>913</v>
      </c>
      <c r="BA101" s="1">
        <f t="shared" si="102"/>
        <v>43925</v>
      </c>
      <c r="BB101">
        <f t="shared" si="100"/>
        <v>47</v>
      </c>
      <c r="BC101">
        <f t="shared" si="101"/>
        <v>16</v>
      </c>
      <c r="BD101" s="1">
        <f t="shared" si="103"/>
        <v>43925</v>
      </c>
      <c r="BE101">
        <f t="shared" si="104"/>
        <v>226</v>
      </c>
      <c r="BF101">
        <f t="shared" ref="BF101:BF108" si="112">+BF100+BC101</f>
        <v>66</v>
      </c>
      <c r="BG101" s="181">
        <f t="shared" si="89"/>
        <v>43925</v>
      </c>
      <c r="BH101">
        <f t="shared" si="90"/>
        <v>862</v>
      </c>
      <c r="BI101">
        <f t="shared" si="91"/>
        <v>186</v>
      </c>
      <c r="BJ101">
        <f t="shared" si="92"/>
        <v>4</v>
      </c>
      <c r="BK101" s="181">
        <f t="shared" si="93"/>
        <v>43925</v>
      </c>
      <c r="BL101">
        <f t="shared" si="94"/>
        <v>44</v>
      </c>
      <c r="BM101">
        <f t="shared" si="95"/>
        <v>10</v>
      </c>
      <c r="BN101">
        <f t="shared" si="96"/>
        <v>0</v>
      </c>
      <c r="BO101" s="181">
        <f t="shared" si="97"/>
        <v>43925</v>
      </c>
      <c r="BP101">
        <f t="shared" si="98"/>
        <v>355</v>
      </c>
      <c r="BQ101">
        <f t="shared" si="87"/>
        <v>50</v>
      </c>
      <c r="BR101">
        <f t="shared" si="88"/>
        <v>5</v>
      </c>
    </row>
    <row r="102" spans="1:70" x14ac:dyDescent="0.55000000000000004">
      <c r="A102" s="181">
        <v>43926</v>
      </c>
      <c r="B102" s="147">
        <v>38</v>
      </c>
      <c r="C102" s="156">
        <f t="shared" si="86"/>
        <v>951</v>
      </c>
      <c r="D102" s="156">
        <f t="shared" si="99"/>
        <v>693</v>
      </c>
      <c r="E102" s="148">
        <v>22</v>
      </c>
      <c r="F102" s="148">
        <v>258</v>
      </c>
      <c r="G102" s="148">
        <v>10</v>
      </c>
      <c r="H102" s="136"/>
      <c r="I102" s="148">
        <v>88</v>
      </c>
      <c r="J102" s="136"/>
      <c r="K102" s="149">
        <v>0</v>
      </c>
      <c r="L102" s="147">
        <v>78</v>
      </c>
      <c r="M102" s="148">
        <v>16</v>
      </c>
      <c r="N102" s="136"/>
      <c r="O102" s="136"/>
      <c r="P102" s="148">
        <v>5</v>
      </c>
      <c r="Q102" s="148">
        <v>5</v>
      </c>
      <c r="R102" s="136"/>
      <c r="S102" s="136"/>
      <c r="T102" s="148">
        <v>50</v>
      </c>
      <c r="U102" s="148">
        <v>4</v>
      </c>
      <c r="V102" s="136"/>
      <c r="W102" s="42">
        <v>1047</v>
      </c>
      <c r="X102" s="149">
        <v>275</v>
      </c>
      <c r="Z102" s="179">
        <f t="shared" si="83"/>
        <v>43926</v>
      </c>
      <c r="AA102" s="232">
        <f t="shared" si="75"/>
        <v>1297</v>
      </c>
      <c r="AB102" s="232">
        <f t="shared" si="76"/>
        <v>270</v>
      </c>
      <c r="AC102" s="233">
        <f t="shared" si="77"/>
        <v>9</v>
      </c>
      <c r="AD102" s="160">
        <f t="shared" ref="AD102:AD103" si="113">+AE102-AE101</f>
        <v>28</v>
      </c>
      <c r="AE102" s="148">
        <v>890</v>
      </c>
      <c r="AF102" s="156">
        <f t="shared" ref="AF102" si="114">+AG102-AG101</f>
        <v>20</v>
      </c>
      <c r="AG102" s="148">
        <v>206</v>
      </c>
      <c r="AH102" s="156">
        <f t="shared" si="105"/>
        <v>0</v>
      </c>
      <c r="AI102" s="42">
        <v>4</v>
      </c>
      <c r="AJ102" s="159">
        <f t="shared" si="106"/>
        <v>0</v>
      </c>
      <c r="AK102" s="148">
        <v>44</v>
      </c>
      <c r="AL102" s="156">
        <f t="shared" si="107"/>
        <v>0</v>
      </c>
      <c r="AM102" s="148">
        <v>10</v>
      </c>
      <c r="AN102" s="156">
        <f t="shared" si="108"/>
        <v>0</v>
      </c>
      <c r="AO102" s="158">
        <v>0</v>
      </c>
      <c r="AP102" s="159">
        <f t="shared" si="109"/>
        <v>8</v>
      </c>
      <c r="AQ102" s="148">
        <v>363</v>
      </c>
      <c r="AR102" s="156">
        <f t="shared" si="110"/>
        <v>4</v>
      </c>
      <c r="AS102" s="148">
        <v>54</v>
      </c>
      <c r="AT102" s="156">
        <f t="shared" si="111"/>
        <v>0</v>
      </c>
      <c r="AU102" s="149">
        <v>5</v>
      </c>
      <c r="AW102" s="231">
        <f t="shared" si="79"/>
        <v>43926</v>
      </c>
      <c r="AX102" s="133">
        <f t="shared" si="80"/>
        <v>38</v>
      </c>
      <c r="AY102" s="231">
        <f t="shared" si="81"/>
        <v>43926</v>
      </c>
      <c r="AZ102" s="133">
        <f t="shared" si="82"/>
        <v>951</v>
      </c>
      <c r="BA102" s="1">
        <f t="shared" si="102"/>
        <v>43926</v>
      </c>
      <c r="BB102">
        <f t="shared" si="100"/>
        <v>78</v>
      </c>
      <c r="BC102">
        <f t="shared" si="101"/>
        <v>16</v>
      </c>
      <c r="BD102" s="1">
        <f t="shared" si="103"/>
        <v>43926</v>
      </c>
      <c r="BE102">
        <f t="shared" si="104"/>
        <v>304</v>
      </c>
      <c r="BF102">
        <f t="shared" si="112"/>
        <v>82</v>
      </c>
      <c r="BG102" s="181">
        <f t="shared" si="89"/>
        <v>43926</v>
      </c>
      <c r="BH102">
        <f t="shared" si="90"/>
        <v>890</v>
      </c>
      <c r="BI102">
        <f t="shared" si="91"/>
        <v>206</v>
      </c>
      <c r="BJ102">
        <f t="shared" si="92"/>
        <v>4</v>
      </c>
      <c r="BK102" s="181">
        <f t="shared" si="93"/>
        <v>43926</v>
      </c>
      <c r="BL102">
        <f t="shared" si="94"/>
        <v>44</v>
      </c>
      <c r="BM102">
        <f t="shared" si="95"/>
        <v>10</v>
      </c>
      <c r="BN102">
        <f t="shared" si="96"/>
        <v>0</v>
      </c>
      <c r="BO102" s="181">
        <f t="shared" si="97"/>
        <v>43926</v>
      </c>
      <c r="BP102">
        <f t="shared" si="98"/>
        <v>363</v>
      </c>
      <c r="BQ102">
        <f t="shared" si="87"/>
        <v>54</v>
      </c>
      <c r="BR102">
        <f t="shared" si="88"/>
        <v>5</v>
      </c>
    </row>
    <row r="103" spans="1:70" x14ac:dyDescent="0.55000000000000004">
      <c r="A103" s="181">
        <v>43927</v>
      </c>
      <c r="B103" s="147">
        <v>32</v>
      </c>
      <c r="C103" s="156">
        <f t="shared" si="86"/>
        <v>983</v>
      </c>
      <c r="D103" s="156">
        <f t="shared" ref="D103:D108" si="115">+C103-F103</f>
        <v>698</v>
      </c>
      <c r="E103" s="157">
        <v>21</v>
      </c>
      <c r="F103" s="157">
        <v>285</v>
      </c>
      <c r="G103" s="148">
        <v>12</v>
      </c>
      <c r="H103" s="136"/>
      <c r="I103" s="157">
        <v>89</v>
      </c>
      <c r="J103" s="136"/>
      <c r="K103" s="149">
        <v>0</v>
      </c>
      <c r="L103" s="161">
        <v>30</v>
      </c>
      <c r="M103" s="157">
        <v>9</v>
      </c>
      <c r="N103" s="136"/>
      <c r="O103" s="136"/>
      <c r="P103" s="157">
        <v>2</v>
      </c>
      <c r="Q103" s="157">
        <v>2</v>
      </c>
      <c r="R103" s="136"/>
      <c r="S103" s="136"/>
      <c r="T103" s="157">
        <v>42</v>
      </c>
      <c r="U103" s="157">
        <v>7</v>
      </c>
      <c r="V103" s="136"/>
      <c r="W103" s="42">
        <v>1033</v>
      </c>
      <c r="X103" s="149">
        <v>275</v>
      </c>
      <c r="Z103" s="179">
        <f t="shared" si="83"/>
        <v>43927</v>
      </c>
      <c r="AA103" s="232">
        <f t="shared" si="75"/>
        <v>1331</v>
      </c>
      <c r="AB103" s="232">
        <f t="shared" si="76"/>
        <v>283</v>
      </c>
      <c r="AC103" s="233">
        <f t="shared" si="77"/>
        <v>9</v>
      </c>
      <c r="AD103" s="160">
        <f t="shared" si="113"/>
        <v>24</v>
      </c>
      <c r="AE103" s="148">
        <v>914</v>
      </c>
      <c r="AF103" s="156">
        <f t="shared" ref="AF103" si="116">+AG103-AG102</f>
        <v>10</v>
      </c>
      <c r="AG103" s="148">
        <v>216</v>
      </c>
      <c r="AH103" s="156">
        <f t="shared" ref="AH103" si="117">+AI103-AI102</f>
        <v>0</v>
      </c>
      <c r="AI103" s="42">
        <v>4</v>
      </c>
      <c r="AJ103" s="159">
        <f t="shared" ref="AJ103" si="118">+AK103-AK102</f>
        <v>0</v>
      </c>
      <c r="AK103" s="148">
        <v>44</v>
      </c>
      <c r="AL103" s="156">
        <f t="shared" ref="AL103" si="119">+AM103-AM102</f>
        <v>0</v>
      </c>
      <c r="AM103" s="148">
        <v>10</v>
      </c>
      <c r="AN103" s="156">
        <f t="shared" ref="AN103" si="120">+AO103-AO102</f>
        <v>0</v>
      </c>
      <c r="AO103" s="158">
        <v>0</v>
      </c>
      <c r="AP103" s="159">
        <f t="shared" ref="AP103" si="121">+AQ103-AQ102</f>
        <v>10</v>
      </c>
      <c r="AQ103" s="148">
        <v>373</v>
      </c>
      <c r="AR103" s="156">
        <f t="shared" ref="AR103" si="122">+AS103-AS102</f>
        <v>3</v>
      </c>
      <c r="AS103" s="148">
        <v>57</v>
      </c>
      <c r="AT103" s="156">
        <f t="shared" ref="AT103" si="123">+AU103-AU102</f>
        <v>0</v>
      </c>
      <c r="AU103" s="149">
        <v>5</v>
      </c>
      <c r="AW103" s="231">
        <f t="shared" si="79"/>
        <v>43927</v>
      </c>
      <c r="AX103" s="133">
        <f t="shared" si="80"/>
        <v>32</v>
      </c>
      <c r="AY103" s="231">
        <f t="shared" si="81"/>
        <v>43927</v>
      </c>
      <c r="AZ103" s="133">
        <f t="shared" si="82"/>
        <v>983</v>
      </c>
      <c r="BA103" s="1">
        <f t="shared" si="102"/>
        <v>43927</v>
      </c>
      <c r="BB103">
        <f t="shared" si="100"/>
        <v>30</v>
      </c>
      <c r="BC103">
        <f t="shared" si="101"/>
        <v>9</v>
      </c>
      <c r="BD103" s="1">
        <f t="shared" si="103"/>
        <v>43927</v>
      </c>
      <c r="BE103">
        <f t="shared" si="104"/>
        <v>334</v>
      </c>
      <c r="BF103">
        <f t="shared" si="112"/>
        <v>91</v>
      </c>
      <c r="BG103" s="181">
        <f t="shared" si="89"/>
        <v>43927</v>
      </c>
      <c r="BH103">
        <f t="shared" si="90"/>
        <v>914</v>
      </c>
      <c r="BI103">
        <f t="shared" si="91"/>
        <v>216</v>
      </c>
      <c r="BJ103">
        <f t="shared" si="92"/>
        <v>4</v>
      </c>
      <c r="BK103" s="181">
        <f t="shared" si="93"/>
        <v>43927</v>
      </c>
      <c r="BL103">
        <f t="shared" si="94"/>
        <v>44</v>
      </c>
      <c r="BM103">
        <f t="shared" si="95"/>
        <v>10</v>
      </c>
      <c r="BN103">
        <f t="shared" si="96"/>
        <v>0</v>
      </c>
      <c r="BO103" s="181">
        <f t="shared" si="97"/>
        <v>43927</v>
      </c>
      <c r="BP103">
        <f t="shared" si="98"/>
        <v>373</v>
      </c>
      <c r="BQ103">
        <f t="shared" si="87"/>
        <v>57</v>
      </c>
      <c r="BR103">
        <f t="shared" si="88"/>
        <v>5</v>
      </c>
    </row>
    <row r="104" spans="1:70" x14ac:dyDescent="0.55000000000000004">
      <c r="A104" s="181">
        <v>43928</v>
      </c>
      <c r="B104" s="147">
        <v>59</v>
      </c>
      <c r="C104" s="156">
        <f t="shared" si="86"/>
        <v>1042</v>
      </c>
      <c r="D104" s="156">
        <f t="shared" si="115"/>
        <v>714</v>
      </c>
      <c r="E104" s="148">
        <v>23</v>
      </c>
      <c r="F104" s="148">
        <v>328</v>
      </c>
      <c r="G104" s="148">
        <v>12</v>
      </c>
      <c r="H104" s="136"/>
      <c r="I104" s="148">
        <v>82</v>
      </c>
      <c r="J104" s="136"/>
      <c r="K104" s="149">
        <v>0</v>
      </c>
      <c r="L104" s="147">
        <v>137</v>
      </c>
      <c r="M104" s="148">
        <v>102</v>
      </c>
      <c r="N104" s="136"/>
      <c r="O104" s="136"/>
      <c r="P104" s="148">
        <v>11</v>
      </c>
      <c r="Q104" s="148">
        <v>11</v>
      </c>
      <c r="R104" s="136"/>
      <c r="S104" s="136"/>
      <c r="T104" s="148">
        <v>64</v>
      </c>
      <c r="U104" s="148">
        <v>8</v>
      </c>
      <c r="V104" s="136"/>
      <c r="W104" s="42">
        <v>1095</v>
      </c>
      <c r="X104" s="149">
        <v>358</v>
      </c>
      <c r="Z104" s="179">
        <f t="shared" si="83"/>
        <v>43928</v>
      </c>
      <c r="AA104" s="232">
        <f t="shared" si="75"/>
        <v>1355</v>
      </c>
      <c r="AB104" s="232">
        <f t="shared" si="76"/>
        <v>307</v>
      </c>
      <c r="AC104" s="233">
        <f t="shared" si="77"/>
        <v>9</v>
      </c>
      <c r="AD104" s="160">
        <f t="shared" ref="AD104:AD110" si="124">+AE104-AE103</f>
        <v>21</v>
      </c>
      <c r="AE104" s="148">
        <v>935</v>
      </c>
      <c r="AF104" s="156">
        <f t="shared" ref="AF104:AF116" si="125">+AG104-AG103</f>
        <v>20</v>
      </c>
      <c r="AG104" s="148">
        <v>236</v>
      </c>
      <c r="AH104" s="156">
        <f t="shared" ref="AH104:AH112" si="126">+AI104-AI103</f>
        <v>0</v>
      </c>
      <c r="AI104" s="42">
        <v>4</v>
      </c>
      <c r="AJ104" s="159">
        <f t="shared" ref="AJ104:AJ110" si="127">+AK104-AK103</f>
        <v>0</v>
      </c>
      <c r="AK104" s="148">
        <v>44</v>
      </c>
      <c r="AL104" s="156">
        <f t="shared" ref="AL104:AL110" si="128">+AM104-AM103</f>
        <v>0</v>
      </c>
      <c r="AM104" s="148">
        <v>10</v>
      </c>
      <c r="AN104" s="156">
        <f t="shared" ref="AN104:AN110" si="129">+AO104-AO103</f>
        <v>0</v>
      </c>
      <c r="AO104" s="158">
        <v>0</v>
      </c>
      <c r="AP104" s="159">
        <f t="shared" ref="AP104:AP110" si="130">+AQ104-AQ103</f>
        <v>3</v>
      </c>
      <c r="AQ104" s="148">
        <v>376</v>
      </c>
      <c r="AR104" s="156">
        <f t="shared" ref="AR104:AR110" si="131">+AS104-AS103</f>
        <v>4</v>
      </c>
      <c r="AS104" s="148">
        <v>61</v>
      </c>
      <c r="AT104" s="156">
        <f t="shared" ref="AT104:AT110" si="132">+AU104-AU103</f>
        <v>0</v>
      </c>
      <c r="AU104" s="149">
        <v>5</v>
      </c>
      <c r="AW104" s="231">
        <f t="shared" si="79"/>
        <v>43928</v>
      </c>
      <c r="AX104" s="133">
        <f t="shared" si="80"/>
        <v>59</v>
      </c>
      <c r="AY104" s="231">
        <f t="shared" si="81"/>
        <v>43928</v>
      </c>
      <c r="AZ104" s="133">
        <f t="shared" si="82"/>
        <v>1042</v>
      </c>
      <c r="BA104" s="1">
        <f t="shared" si="102"/>
        <v>43928</v>
      </c>
      <c r="BB104">
        <f t="shared" si="100"/>
        <v>137</v>
      </c>
      <c r="BC104">
        <f t="shared" si="101"/>
        <v>102</v>
      </c>
      <c r="BD104" s="1">
        <f t="shared" si="103"/>
        <v>43928</v>
      </c>
      <c r="BE104">
        <f t="shared" si="104"/>
        <v>471</v>
      </c>
      <c r="BF104">
        <f t="shared" si="112"/>
        <v>193</v>
      </c>
      <c r="BG104" s="181">
        <f t="shared" si="89"/>
        <v>43928</v>
      </c>
      <c r="BH104">
        <f t="shared" si="90"/>
        <v>935</v>
      </c>
      <c r="BI104">
        <f t="shared" si="91"/>
        <v>236</v>
      </c>
      <c r="BJ104">
        <f t="shared" si="92"/>
        <v>4</v>
      </c>
      <c r="BK104" s="181">
        <f t="shared" si="93"/>
        <v>43928</v>
      </c>
      <c r="BL104">
        <f t="shared" si="94"/>
        <v>44</v>
      </c>
      <c r="BM104">
        <f t="shared" si="95"/>
        <v>10</v>
      </c>
      <c r="BN104">
        <f t="shared" si="96"/>
        <v>0</v>
      </c>
      <c r="BO104" s="181">
        <f t="shared" si="97"/>
        <v>43928</v>
      </c>
      <c r="BP104">
        <f t="shared" si="98"/>
        <v>376</v>
      </c>
      <c r="BQ104">
        <f t="shared" si="87"/>
        <v>61</v>
      </c>
      <c r="BR104">
        <f t="shared" si="88"/>
        <v>5</v>
      </c>
    </row>
    <row r="105" spans="1:70" x14ac:dyDescent="0.55000000000000004">
      <c r="A105" s="181">
        <v>43929</v>
      </c>
      <c r="B105" s="147">
        <v>61</v>
      </c>
      <c r="C105" s="156">
        <f t="shared" ref="C105" si="133">+B105+C104</f>
        <v>1103</v>
      </c>
      <c r="D105" s="156">
        <f t="shared" si="115"/>
        <v>729</v>
      </c>
      <c r="E105" s="148">
        <v>31</v>
      </c>
      <c r="F105" s="148">
        <v>374</v>
      </c>
      <c r="G105" s="148">
        <v>16</v>
      </c>
      <c r="H105" s="136"/>
      <c r="I105" s="148">
        <v>71</v>
      </c>
      <c r="J105" s="136"/>
      <c r="K105" s="149">
        <v>0</v>
      </c>
      <c r="L105" s="147">
        <v>56</v>
      </c>
      <c r="M105" s="148">
        <v>28</v>
      </c>
      <c r="N105" s="136"/>
      <c r="O105" s="136"/>
      <c r="P105" s="148">
        <v>15</v>
      </c>
      <c r="Q105" s="148">
        <v>15</v>
      </c>
      <c r="R105" s="136"/>
      <c r="S105" s="136"/>
      <c r="T105" s="148">
        <v>32</v>
      </c>
      <c r="U105" s="148">
        <v>7</v>
      </c>
      <c r="V105" s="136"/>
      <c r="W105" s="42">
        <v>1104</v>
      </c>
      <c r="X105" s="149">
        <v>364</v>
      </c>
      <c r="Z105" s="179">
        <f t="shared" si="83"/>
        <v>43929</v>
      </c>
      <c r="AA105" s="232">
        <f t="shared" si="75"/>
        <v>1384</v>
      </c>
      <c r="AB105" s="232">
        <f t="shared" si="76"/>
        <v>341</v>
      </c>
      <c r="AC105" s="233">
        <f t="shared" si="77"/>
        <v>9</v>
      </c>
      <c r="AD105" s="160">
        <f t="shared" si="124"/>
        <v>25</v>
      </c>
      <c r="AE105" s="148">
        <v>960</v>
      </c>
      <c r="AF105" s="156">
        <f t="shared" si="125"/>
        <v>28</v>
      </c>
      <c r="AG105" s="148">
        <v>264</v>
      </c>
      <c r="AH105" s="156">
        <f t="shared" si="126"/>
        <v>0</v>
      </c>
      <c r="AI105" s="42">
        <v>4</v>
      </c>
      <c r="AJ105" s="159">
        <f t="shared" si="127"/>
        <v>1</v>
      </c>
      <c r="AK105" s="148">
        <v>45</v>
      </c>
      <c r="AL105" s="156">
        <f t="shared" si="128"/>
        <v>0</v>
      </c>
      <c r="AM105" s="148">
        <v>10</v>
      </c>
      <c r="AN105" s="156">
        <f t="shared" si="129"/>
        <v>0</v>
      </c>
      <c r="AO105" s="158">
        <v>0</v>
      </c>
      <c r="AP105" s="159">
        <f t="shared" si="130"/>
        <v>3</v>
      </c>
      <c r="AQ105" s="148">
        <v>379</v>
      </c>
      <c r="AR105" s="156">
        <f t="shared" si="131"/>
        <v>6</v>
      </c>
      <c r="AS105" s="148">
        <v>67</v>
      </c>
      <c r="AT105" s="156">
        <f t="shared" si="132"/>
        <v>0</v>
      </c>
      <c r="AU105" s="149">
        <v>5</v>
      </c>
      <c r="AW105" s="231">
        <f t="shared" si="79"/>
        <v>43929</v>
      </c>
      <c r="AX105" s="133">
        <f t="shared" si="80"/>
        <v>61</v>
      </c>
      <c r="AY105" s="231">
        <f t="shared" si="81"/>
        <v>43929</v>
      </c>
      <c r="AZ105" s="133">
        <f t="shared" si="82"/>
        <v>1103</v>
      </c>
      <c r="BA105" s="1">
        <f t="shared" si="102"/>
        <v>43929</v>
      </c>
      <c r="BB105">
        <f t="shared" si="100"/>
        <v>56</v>
      </c>
      <c r="BC105">
        <f t="shared" si="101"/>
        <v>28</v>
      </c>
      <c r="BD105" s="1">
        <f>+BA105</f>
        <v>43929</v>
      </c>
      <c r="BE105">
        <f t="shared" si="104"/>
        <v>527</v>
      </c>
      <c r="BF105">
        <f t="shared" si="112"/>
        <v>221</v>
      </c>
      <c r="BG105" s="181">
        <f t="shared" si="89"/>
        <v>43929</v>
      </c>
      <c r="BH105">
        <f t="shared" si="90"/>
        <v>960</v>
      </c>
      <c r="BI105">
        <f t="shared" si="91"/>
        <v>264</v>
      </c>
      <c r="BJ105">
        <f t="shared" si="92"/>
        <v>4</v>
      </c>
      <c r="BK105" s="181">
        <f t="shared" si="93"/>
        <v>43929</v>
      </c>
      <c r="BL105">
        <f t="shared" si="94"/>
        <v>45</v>
      </c>
      <c r="BM105">
        <f t="shared" si="95"/>
        <v>10</v>
      </c>
      <c r="BN105">
        <f t="shared" si="96"/>
        <v>0</v>
      </c>
      <c r="BO105" s="181">
        <f t="shared" si="97"/>
        <v>43929</v>
      </c>
      <c r="BP105">
        <f t="shared" si="98"/>
        <v>379</v>
      </c>
      <c r="BQ105">
        <f t="shared" si="87"/>
        <v>67</v>
      </c>
      <c r="BR105">
        <f t="shared" si="88"/>
        <v>5</v>
      </c>
    </row>
    <row r="106" spans="1:70" x14ac:dyDescent="0.55000000000000004">
      <c r="A106" s="181">
        <v>43930</v>
      </c>
      <c r="B106" s="147">
        <v>38</v>
      </c>
      <c r="C106" s="156">
        <f t="shared" ref="C106" si="134">+B106+C105</f>
        <v>1141</v>
      </c>
      <c r="D106" s="156">
        <f t="shared" si="115"/>
        <v>733</v>
      </c>
      <c r="E106" s="148">
        <v>34</v>
      </c>
      <c r="F106" s="148">
        <v>408</v>
      </c>
      <c r="G106" s="148">
        <v>3</v>
      </c>
      <c r="H106" s="136"/>
      <c r="I106" s="148">
        <v>53</v>
      </c>
      <c r="J106" s="136"/>
      <c r="K106" s="149">
        <v>0</v>
      </c>
      <c r="L106" s="147">
        <v>47</v>
      </c>
      <c r="M106" s="148">
        <v>14</v>
      </c>
      <c r="N106" s="136"/>
      <c r="O106" s="136"/>
      <c r="P106" s="148">
        <v>14</v>
      </c>
      <c r="Q106" s="148">
        <v>14</v>
      </c>
      <c r="R106" s="136"/>
      <c r="S106" s="136"/>
      <c r="T106" s="148">
        <v>40</v>
      </c>
      <c r="U106" s="148">
        <v>15</v>
      </c>
      <c r="V106" s="136"/>
      <c r="W106" s="42">
        <v>1097</v>
      </c>
      <c r="X106" s="149">
        <v>349</v>
      </c>
      <c r="Z106" s="179">
        <f t="shared" si="83"/>
        <v>43930</v>
      </c>
      <c r="AA106" s="232">
        <f t="shared" si="75"/>
        <v>1398</v>
      </c>
      <c r="AB106" s="232">
        <f t="shared" si="76"/>
        <v>383</v>
      </c>
      <c r="AC106" s="233">
        <f t="shared" si="77"/>
        <v>9</v>
      </c>
      <c r="AD106" s="185">
        <f t="shared" si="124"/>
        <v>13</v>
      </c>
      <c r="AE106" s="157">
        <v>973</v>
      </c>
      <c r="AF106" s="186">
        <f t="shared" si="125"/>
        <v>29</v>
      </c>
      <c r="AG106" s="157">
        <v>293</v>
      </c>
      <c r="AH106" s="186">
        <f t="shared" si="126"/>
        <v>0</v>
      </c>
      <c r="AI106" s="187">
        <v>4</v>
      </c>
      <c r="AJ106" s="188">
        <f t="shared" si="127"/>
        <v>0</v>
      </c>
      <c r="AK106" s="157">
        <v>45</v>
      </c>
      <c r="AL106" s="186">
        <f t="shared" si="128"/>
        <v>0</v>
      </c>
      <c r="AM106" s="157">
        <v>10</v>
      </c>
      <c r="AN106" s="186">
        <f t="shared" si="129"/>
        <v>0</v>
      </c>
      <c r="AO106" s="189">
        <v>0</v>
      </c>
      <c r="AP106" s="188">
        <f t="shared" si="130"/>
        <v>1</v>
      </c>
      <c r="AQ106" s="157">
        <v>380</v>
      </c>
      <c r="AR106" s="186">
        <f t="shared" si="131"/>
        <v>13</v>
      </c>
      <c r="AS106" s="157">
        <v>80</v>
      </c>
      <c r="AT106" s="186">
        <f t="shared" si="132"/>
        <v>0</v>
      </c>
      <c r="AU106" s="190">
        <v>5</v>
      </c>
      <c r="AW106" s="231">
        <f t="shared" si="79"/>
        <v>43930</v>
      </c>
      <c r="AX106" s="133">
        <f t="shared" si="80"/>
        <v>38</v>
      </c>
      <c r="AY106" s="231">
        <f t="shared" si="81"/>
        <v>43930</v>
      </c>
      <c r="AZ106" s="133">
        <f t="shared" si="82"/>
        <v>1141</v>
      </c>
      <c r="BA106" s="1">
        <f t="shared" si="102"/>
        <v>43930</v>
      </c>
      <c r="BB106">
        <f t="shared" si="100"/>
        <v>47</v>
      </c>
      <c r="BC106">
        <f t="shared" si="101"/>
        <v>14</v>
      </c>
      <c r="BD106" s="1">
        <f t="shared" si="103"/>
        <v>43930</v>
      </c>
      <c r="BE106">
        <f t="shared" si="104"/>
        <v>574</v>
      </c>
      <c r="BF106">
        <f t="shared" si="112"/>
        <v>235</v>
      </c>
      <c r="BG106" s="181">
        <f t="shared" si="89"/>
        <v>43930</v>
      </c>
      <c r="BH106">
        <f t="shared" si="90"/>
        <v>973</v>
      </c>
      <c r="BI106">
        <f t="shared" si="91"/>
        <v>293</v>
      </c>
      <c r="BJ106">
        <f t="shared" si="92"/>
        <v>4</v>
      </c>
      <c r="BK106" s="181">
        <f t="shared" si="93"/>
        <v>43930</v>
      </c>
      <c r="BL106">
        <f t="shared" si="94"/>
        <v>45</v>
      </c>
      <c r="BM106">
        <f t="shared" si="95"/>
        <v>10</v>
      </c>
      <c r="BN106">
        <f t="shared" si="96"/>
        <v>0</v>
      </c>
      <c r="BO106" s="181">
        <f t="shared" si="97"/>
        <v>43930</v>
      </c>
      <c r="BP106">
        <f t="shared" si="98"/>
        <v>380</v>
      </c>
      <c r="BQ106">
        <f t="shared" si="87"/>
        <v>80</v>
      </c>
      <c r="BR106">
        <f t="shared" si="88"/>
        <v>5</v>
      </c>
    </row>
    <row r="107" spans="1:70" x14ac:dyDescent="0.55000000000000004">
      <c r="A107" s="181">
        <v>43931</v>
      </c>
      <c r="B107" s="147">
        <v>42</v>
      </c>
      <c r="C107" s="156">
        <f t="shared" ref="C107:C108" si="135">+B107+C106</f>
        <v>1183</v>
      </c>
      <c r="D107" s="156">
        <f t="shared" si="115"/>
        <v>734</v>
      </c>
      <c r="E107" s="148">
        <v>37</v>
      </c>
      <c r="F107" s="148">
        <v>449</v>
      </c>
      <c r="G107" s="148">
        <v>8</v>
      </c>
      <c r="H107" s="136"/>
      <c r="I107" s="148">
        <v>44</v>
      </c>
      <c r="J107" s="136"/>
      <c r="K107" s="149">
        <v>0</v>
      </c>
      <c r="L107" s="147">
        <v>34</v>
      </c>
      <c r="M107" s="148">
        <v>7</v>
      </c>
      <c r="N107" s="136"/>
      <c r="O107" s="136"/>
      <c r="P107" s="148">
        <v>14</v>
      </c>
      <c r="Q107" s="148">
        <v>14</v>
      </c>
      <c r="R107" s="136"/>
      <c r="S107" s="136"/>
      <c r="T107" s="148">
        <v>25</v>
      </c>
      <c r="U107" s="148">
        <v>14</v>
      </c>
      <c r="V107" s="136"/>
      <c r="W107" s="42">
        <v>1092</v>
      </c>
      <c r="X107" s="149">
        <v>338</v>
      </c>
      <c r="Z107" s="179">
        <f t="shared" si="83"/>
        <v>43931</v>
      </c>
      <c r="AA107" s="232">
        <f t="shared" si="75"/>
        <v>1416</v>
      </c>
      <c r="AB107" s="232">
        <f t="shared" si="76"/>
        <v>410</v>
      </c>
      <c r="AC107" s="233">
        <f t="shared" si="77"/>
        <v>10</v>
      </c>
      <c r="AD107" s="185">
        <f t="shared" si="124"/>
        <v>16</v>
      </c>
      <c r="AE107" s="157">
        <v>989</v>
      </c>
      <c r="AF107" s="186">
        <f t="shared" si="125"/>
        <v>16</v>
      </c>
      <c r="AG107" s="157">
        <v>309</v>
      </c>
      <c r="AH107" s="186">
        <f t="shared" si="126"/>
        <v>0</v>
      </c>
      <c r="AI107" s="187">
        <v>4</v>
      </c>
      <c r="AJ107" s="188">
        <f t="shared" si="127"/>
        <v>0</v>
      </c>
      <c r="AK107" s="157">
        <v>45</v>
      </c>
      <c r="AL107" s="186">
        <f t="shared" si="128"/>
        <v>0</v>
      </c>
      <c r="AM107" s="157">
        <v>10</v>
      </c>
      <c r="AN107" s="186">
        <f t="shared" si="129"/>
        <v>0</v>
      </c>
      <c r="AO107" s="189">
        <v>0</v>
      </c>
      <c r="AP107" s="188">
        <f t="shared" si="130"/>
        <v>2</v>
      </c>
      <c r="AQ107" s="157">
        <v>382</v>
      </c>
      <c r="AR107" s="186">
        <f t="shared" si="131"/>
        <v>11</v>
      </c>
      <c r="AS107" s="157">
        <v>91</v>
      </c>
      <c r="AT107" s="186">
        <f t="shared" si="132"/>
        <v>1</v>
      </c>
      <c r="AU107" s="190">
        <v>6</v>
      </c>
      <c r="AW107" s="231">
        <f t="shared" si="79"/>
        <v>43931</v>
      </c>
      <c r="AX107" s="133">
        <f t="shared" si="80"/>
        <v>42</v>
      </c>
      <c r="AY107" s="231">
        <f t="shared" si="81"/>
        <v>43931</v>
      </c>
      <c r="AZ107" s="133">
        <f t="shared" si="82"/>
        <v>1183</v>
      </c>
      <c r="BA107" s="1">
        <f t="shared" si="102"/>
        <v>43931</v>
      </c>
      <c r="BB107">
        <f t="shared" si="100"/>
        <v>34</v>
      </c>
      <c r="BC107">
        <f t="shared" si="101"/>
        <v>7</v>
      </c>
      <c r="BD107" s="1">
        <f t="shared" si="103"/>
        <v>43931</v>
      </c>
      <c r="BE107">
        <f t="shared" si="104"/>
        <v>608</v>
      </c>
      <c r="BF107">
        <f t="shared" si="112"/>
        <v>242</v>
      </c>
      <c r="BG107" s="181">
        <f t="shared" si="89"/>
        <v>43931</v>
      </c>
      <c r="BH107">
        <f t="shared" si="90"/>
        <v>989</v>
      </c>
      <c r="BI107">
        <f t="shared" si="91"/>
        <v>309</v>
      </c>
      <c r="BJ107">
        <f t="shared" si="92"/>
        <v>4</v>
      </c>
      <c r="BK107" s="181">
        <f t="shared" si="93"/>
        <v>43931</v>
      </c>
      <c r="BL107">
        <f t="shared" si="94"/>
        <v>45</v>
      </c>
      <c r="BM107">
        <f t="shared" si="95"/>
        <v>10</v>
      </c>
      <c r="BN107">
        <f t="shared" si="96"/>
        <v>0</v>
      </c>
      <c r="BO107" s="181">
        <f t="shared" si="97"/>
        <v>43931</v>
      </c>
      <c r="BP107">
        <f t="shared" si="98"/>
        <v>382</v>
      </c>
      <c r="BQ107">
        <f t="shared" si="87"/>
        <v>91</v>
      </c>
      <c r="BR107">
        <f t="shared" si="88"/>
        <v>6</v>
      </c>
    </row>
    <row r="108" spans="1:70" x14ac:dyDescent="0.55000000000000004">
      <c r="A108" s="181">
        <v>43932</v>
      </c>
      <c r="B108" s="147">
        <v>97</v>
      </c>
      <c r="C108" s="156">
        <f t="shared" si="135"/>
        <v>1280</v>
      </c>
      <c r="D108" s="156">
        <f t="shared" si="115"/>
        <v>799</v>
      </c>
      <c r="E108" s="148">
        <v>36</v>
      </c>
      <c r="F108" s="148">
        <v>481</v>
      </c>
      <c r="G108" s="148">
        <v>49</v>
      </c>
      <c r="H108" s="136"/>
      <c r="I108" s="148">
        <v>82</v>
      </c>
      <c r="J108" s="136"/>
      <c r="K108" s="149">
        <v>0</v>
      </c>
      <c r="L108" s="147">
        <v>63</v>
      </c>
      <c r="M108" s="148">
        <v>12</v>
      </c>
      <c r="N108" s="136"/>
      <c r="O108" s="136"/>
      <c r="P108" s="148">
        <v>14</v>
      </c>
      <c r="Q108" s="148">
        <v>14</v>
      </c>
      <c r="R108" s="136"/>
      <c r="S108" s="136"/>
      <c r="T108" s="148">
        <v>55</v>
      </c>
      <c r="U108" s="148">
        <v>4</v>
      </c>
      <c r="V108" s="136"/>
      <c r="W108" s="42">
        <v>1086</v>
      </c>
      <c r="X108" s="149">
        <v>332</v>
      </c>
      <c r="Z108" s="179">
        <f t="shared" si="83"/>
        <v>43932</v>
      </c>
      <c r="AA108" s="232">
        <f t="shared" si="75"/>
        <v>1430</v>
      </c>
      <c r="AB108" s="232">
        <f t="shared" si="76"/>
        <v>437</v>
      </c>
      <c r="AC108" s="233">
        <f t="shared" si="77"/>
        <v>10</v>
      </c>
      <c r="AD108" s="185">
        <f t="shared" si="124"/>
        <v>11</v>
      </c>
      <c r="AE108" s="157">
        <v>1000</v>
      </c>
      <c r="AF108" s="186">
        <f t="shared" si="125"/>
        <v>27</v>
      </c>
      <c r="AG108" s="157">
        <v>336</v>
      </c>
      <c r="AH108" s="186">
        <f t="shared" si="126"/>
        <v>0</v>
      </c>
      <c r="AI108" s="187">
        <v>4</v>
      </c>
      <c r="AJ108" s="188">
        <f t="shared" si="127"/>
        <v>0</v>
      </c>
      <c r="AK108" s="157">
        <v>45</v>
      </c>
      <c r="AL108" s="186">
        <f t="shared" si="128"/>
        <v>0</v>
      </c>
      <c r="AM108" s="157">
        <v>10</v>
      </c>
      <c r="AN108" s="186">
        <f t="shared" si="129"/>
        <v>0</v>
      </c>
      <c r="AO108" s="189">
        <v>0</v>
      </c>
      <c r="AP108" s="188">
        <f t="shared" si="130"/>
        <v>3</v>
      </c>
      <c r="AQ108" s="157">
        <v>385</v>
      </c>
      <c r="AR108" s="186">
        <f t="shared" si="131"/>
        <v>0</v>
      </c>
      <c r="AS108" s="157">
        <v>91</v>
      </c>
      <c r="AT108" s="186">
        <f t="shared" si="132"/>
        <v>0</v>
      </c>
      <c r="AU108" s="190">
        <v>6</v>
      </c>
      <c r="AW108" s="231">
        <f t="shared" si="79"/>
        <v>43932</v>
      </c>
      <c r="AX108" s="133">
        <f t="shared" si="80"/>
        <v>97</v>
      </c>
      <c r="AY108" s="231">
        <f t="shared" si="81"/>
        <v>43932</v>
      </c>
      <c r="AZ108" s="133">
        <f t="shared" si="82"/>
        <v>1280</v>
      </c>
      <c r="BA108" s="1">
        <f t="shared" si="102"/>
        <v>43932</v>
      </c>
      <c r="BB108">
        <f t="shared" si="100"/>
        <v>63</v>
      </c>
      <c r="BC108">
        <f t="shared" si="101"/>
        <v>12</v>
      </c>
      <c r="BD108" s="1">
        <f t="shared" si="103"/>
        <v>43932</v>
      </c>
      <c r="BE108">
        <f t="shared" si="104"/>
        <v>671</v>
      </c>
      <c r="BF108">
        <f t="shared" si="112"/>
        <v>254</v>
      </c>
      <c r="BG108" s="181">
        <f t="shared" si="89"/>
        <v>43932</v>
      </c>
      <c r="BH108">
        <f t="shared" si="90"/>
        <v>1000</v>
      </c>
      <c r="BI108">
        <f t="shared" si="91"/>
        <v>336</v>
      </c>
      <c r="BJ108">
        <f t="shared" si="92"/>
        <v>4</v>
      </c>
      <c r="BK108" s="181">
        <f t="shared" si="93"/>
        <v>43932</v>
      </c>
      <c r="BL108">
        <f t="shared" si="94"/>
        <v>45</v>
      </c>
      <c r="BM108">
        <f t="shared" si="95"/>
        <v>10</v>
      </c>
      <c r="BN108">
        <f t="shared" si="96"/>
        <v>0</v>
      </c>
      <c r="BO108" s="181">
        <f t="shared" si="97"/>
        <v>43932</v>
      </c>
      <c r="BP108">
        <f t="shared" si="98"/>
        <v>385</v>
      </c>
      <c r="BQ108">
        <f t="shared" si="87"/>
        <v>91</v>
      </c>
      <c r="BR108">
        <f t="shared" si="88"/>
        <v>6</v>
      </c>
    </row>
    <row r="109" spans="1:70" x14ac:dyDescent="0.55000000000000004">
      <c r="A109" s="181">
        <v>43933</v>
      </c>
      <c r="B109" s="147">
        <v>98</v>
      </c>
      <c r="C109" s="156">
        <f t="shared" ref="C109" si="136">+B109+C108</f>
        <v>1378</v>
      </c>
      <c r="D109" s="156">
        <f t="shared" ref="D109" si="137">+C109-F109</f>
        <v>867</v>
      </c>
      <c r="E109" s="148">
        <v>38</v>
      </c>
      <c r="F109" s="148">
        <v>511</v>
      </c>
      <c r="G109" s="148">
        <v>6</v>
      </c>
      <c r="H109" s="136"/>
      <c r="I109" s="148">
        <v>72</v>
      </c>
      <c r="J109" s="136"/>
      <c r="K109" s="149">
        <v>0</v>
      </c>
      <c r="L109" s="147">
        <v>61</v>
      </c>
      <c r="M109" s="148">
        <v>12</v>
      </c>
      <c r="N109" s="136"/>
      <c r="O109" s="136"/>
      <c r="P109" s="148">
        <v>28</v>
      </c>
      <c r="Q109" s="148">
        <v>28</v>
      </c>
      <c r="R109" s="136"/>
      <c r="S109" s="136"/>
      <c r="T109" s="148">
        <v>55</v>
      </c>
      <c r="U109" s="148">
        <v>9</v>
      </c>
      <c r="V109" s="136"/>
      <c r="W109" s="42">
        <v>1064</v>
      </c>
      <c r="X109" s="149">
        <v>307</v>
      </c>
      <c r="Z109" s="179">
        <f t="shared" si="83"/>
        <v>43933</v>
      </c>
      <c r="AA109" s="232">
        <f t="shared" ref="AA109" si="138">+AE109+AK109+AQ109</f>
        <v>1437</v>
      </c>
      <c r="AB109" s="232">
        <f t="shared" ref="AB109" si="139">+AG109+AM109+AS109</f>
        <v>482</v>
      </c>
      <c r="AC109" s="233">
        <f t="shared" ref="AC109" si="140">+AI109+AO109+AU109</f>
        <v>10</v>
      </c>
      <c r="AD109" s="185">
        <f t="shared" si="124"/>
        <v>4</v>
      </c>
      <c r="AE109" s="157">
        <v>1004</v>
      </c>
      <c r="AF109" s="186">
        <f t="shared" si="125"/>
        <v>24</v>
      </c>
      <c r="AG109" s="157">
        <v>360</v>
      </c>
      <c r="AH109" s="186">
        <f t="shared" si="126"/>
        <v>0</v>
      </c>
      <c r="AI109" s="187">
        <v>4</v>
      </c>
      <c r="AJ109" s="188">
        <f t="shared" si="127"/>
        <v>0</v>
      </c>
      <c r="AK109" s="157">
        <v>45</v>
      </c>
      <c r="AL109" s="186">
        <f t="shared" si="128"/>
        <v>3</v>
      </c>
      <c r="AM109" s="157">
        <v>13</v>
      </c>
      <c r="AN109" s="186">
        <f t="shared" si="129"/>
        <v>0</v>
      </c>
      <c r="AO109" s="189">
        <v>0</v>
      </c>
      <c r="AP109" s="188">
        <f t="shared" si="130"/>
        <v>3</v>
      </c>
      <c r="AQ109" s="157">
        <v>388</v>
      </c>
      <c r="AR109" s="186">
        <f t="shared" si="131"/>
        <v>18</v>
      </c>
      <c r="AS109" s="157">
        <v>109</v>
      </c>
      <c r="AT109" s="186">
        <f t="shared" si="132"/>
        <v>0</v>
      </c>
      <c r="AU109" s="190">
        <v>6</v>
      </c>
      <c r="AW109" s="231">
        <f t="shared" si="79"/>
        <v>43933</v>
      </c>
      <c r="AX109" s="133">
        <f t="shared" ref="AX109" si="141">+B109</f>
        <v>98</v>
      </c>
      <c r="AY109" s="231">
        <f t="shared" ref="AY109" si="142">+A109</f>
        <v>43933</v>
      </c>
      <c r="AZ109" s="133">
        <f t="shared" ref="AZ109" si="143">+C109</f>
        <v>1378</v>
      </c>
      <c r="BA109" s="1">
        <f t="shared" ref="BA109" si="144">+AW109</f>
        <v>43933</v>
      </c>
      <c r="BB109">
        <f t="shared" ref="BB109" si="145">+L109</f>
        <v>61</v>
      </c>
      <c r="BC109">
        <f t="shared" ref="BC109" si="146">+M109</f>
        <v>12</v>
      </c>
      <c r="BD109" s="1">
        <f t="shared" ref="BD109" si="147">+BA109</f>
        <v>43933</v>
      </c>
      <c r="BE109">
        <f t="shared" ref="BE109" si="148">+BE108+BB109</f>
        <v>732</v>
      </c>
      <c r="BF109">
        <f t="shared" ref="BF109" si="149">+BF108+BC109</f>
        <v>266</v>
      </c>
      <c r="BG109" s="181">
        <f t="shared" si="89"/>
        <v>43933</v>
      </c>
      <c r="BH109">
        <f t="shared" si="90"/>
        <v>1004</v>
      </c>
      <c r="BI109">
        <f t="shared" si="91"/>
        <v>360</v>
      </c>
      <c r="BJ109">
        <f t="shared" si="92"/>
        <v>4</v>
      </c>
      <c r="BK109" s="181">
        <f t="shared" si="93"/>
        <v>43933</v>
      </c>
      <c r="BL109">
        <f t="shared" si="94"/>
        <v>45</v>
      </c>
      <c r="BM109">
        <f t="shared" si="95"/>
        <v>13</v>
      </c>
      <c r="BN109">
        <f t="shared" si="96"/>
        <v>0</v>
      </c>
      <c r="BO109" s="181">
        <f t="shared" si="97"/>
        <v>43933</v>
      </c>
      <c r="BP109">
        <f t="shared" si="98"/>
        <v>388</v>
      </c>
      <c r="BQ109">
        <f t="shared" si="87"/>
        <v>109</v>
      </c>
      <c r="BR109">
        <f t="shared" si="88"/>
        <v>6</v>
      </c>
    </row>
    <row r="110" spans="1:70" x14ac:dyDescent="0.55000000000000004">
      <c r="A110" s="181">
        <v>43934</v>
      </c>
      <c r="B110" s="147">
        <v>86</v>
      </c>
      <c r="C110" s="156">
        <f t="shared" ref="C110" si="150">+B110+C109</f>
        <v>1464</v>
      </c>
      <c r="D110" s="156">
        <f t="shared" ref="D110:D115" si="151">+C110-F110</f>
        <v>905</v>
      </c>
      <c r="E110" s="148">
        <v>37</v>
      </c>
      <c r="F110" s="148">
        <v>559</v>
      </c>
      <c r="G110" s="148">
        <v>3</v>
      </c>
      <c r="H110" s="136"/>
      <c r="I110" s="148">
        <v>72</v>
      </c>
      <c r="J110" s="136"/>
      <c r="K110" s="149">
        <v>0</v>
      </c>
      <c r="L110" s="147">
        <v>54</v>
      </c>
      <c r="M110" s="148">
        <v>5</v>
      </c>
      <c r="N110" s="136"/>
      <c r="O110" s="136"/>
      <c r="P110" s="148">
        <v>67</v>
      </c>
      <c r="Q110" s="148">
        <v>66</v>
      </c>
      <c r="R110" s="136"/>
      <c r="S110" s="136"/>
      <c r="T110" s="148">
        <v>46</v>
      </c>
      <c r="U110" s="148">
        <v>9</v>
      </c>
      <c r="V110" s="136"/>
      <c r="W110" s="42">
        <v>1005</v>
      </c>
      <c r="X110" s="149">
        <v>237</v>
      </c>
      <c r="Z110" s="179">
        <f t="shared" si="83"/>
        <v>43934</v>
      </c>
      <c r="AA110" s="232">
        <f t="shared" ref="AA110" si="152">+AE110+AK110+AQ110</f>
        <v>1447</v>
      </c>
      <c r="AB110" s="232">
        <f t="shared" ref="AB110" si="153">+AG110+AM110+AS110</f>
        <v>524</v>
      </c>
      <c r="AC110" s="233">
        <f t="shared" ref="AC110" si="154">+AI110+AO110+AU110</f>
        <v>10</v>
      </c>
      <c r="AD110" s="185">
        <f t="shared" si="124"/>
        <v>5</v>
      </c>
      <c r="AE110" s="157">
        <v>1009</v>
      </c>
      <c r="AF110" s="186">
        <f t="shared" si="125"/>
        <v>37</v>
      </c>
      <c r="AG110" s="157">
        <v>397</v>
      </c>
      <c r="AH110" s="186">
        <f t="shared" si="126"/>
        <v>0</v>
      </c>
      <c r="AI110" s="187">
        <v>4</v>
      </c>
      <c r="AJ110" s="188">
        <f t="shared" si="127"/>
        <v>0</v>
      </c>
      <c r="AK110" s="157">
        <v>45</v>
      </c>
      <c r="AL110" s="186">
        <f t="shared" si="128"/>
        <v>0</v>
      </c>
      <c r="AM110" s="157">
        <v>13</v>
      </c>
      <c r="AN110" s="186">
        <f t="shared" si="129"/>
        <v>0</v>
      </c>
      <c r="AO110" s="189">
        <v>0</v>
      </c>
      <c r="AP110" s="188">
        <f t="shared" si="130"/>
        <v>5</v>
      </c>
      <c r="AQ110" s="157">
        <v>393</v>
      </c>
      <c r="AR110" s="186">
        <f t="shared" si="131"/>
        <v>5</v>
      </c>
      <c r="AS110" s="157">
        <v>114</v>
      </c>
      <c r="AT110" s="186">
        <f t="shared" si="132"/>
        <v>0</v>
      </c>
      <c r="AU110" s="190">
        <v>6</v>
      </c>
      <c r="AW110" s="231">
        <f t="shared" ref="AW110" si="155">+Z110</f>
        <v>43934</v>
      </c>
      <c r="AX110" s="133">
        <f t="shared" ref="AX110" si="156">+B110</f>
        <v>86</v>
      </c>
      <c r="AY110" s="231">
        <f t="shared" ref="AY110" si="157">+A110</f>
        <v>43934</v>
      </c>
      <c r="AZ110" s="133">
        <f t="shared" ref="AZ110" si="158">+C110</f>
        <v>1464</v>
      </c>
      <c r="BA110" s="1">
        <f t="shared" ref="BA110" si="159">+AW110</f>
        <v>43934</v>
      </c>
      <c r="BB110">
        <f t="shared" ref="BB110" si="160">+L110</f>
        <v>54</v>
      </c>
      <c r="BC110">
        <f t="shared" ref="BC110" si="161">+M110</f>
        <v>5</v>
      </c>
      <c r="BD110" s="1">
        <f t="shared" ref="BD110" si="162">+BA110</f>
        <v>43934</v>
      </c>
      <c r="BE110">
        <f t="shared" ref="BE110" si="163">+BE109+BB110</f>
        <v>786</v>
      </c>
      <c r="BF110">
        <f t="shared" ref="BF110" si="164">+BF109+BC110</f>
        <v>271</v>
      </c>
      <c r="BG110" s="181">
        <f t="shared" si="89"/>
        <v>43934</v>
      </c>
      <c r="BH110">
        <f t="shared" si="90"/>
        <v>1009</v>
      </c>
      <c r="BI110">
        <f t="shared" si="91"/>
        <v>397</v>
      </c>
      <c r="BJ110">
        <f t="shared" si="92"/>
        <v>4</v>
      </c>
      <c r="BK110" s="181">
        <f t="shared" si="93"/>
        <v>43934</v>
      </c>
      <c r="BL110">
        <f t="shared" si="94"/>
        <v>45</v>
      </c>
      <c r="BM110">
        <f t="shared" si="95"/>
        <v>13</v>
      </c>
      <c r="BN110">
        <f t="shared" si="96"/>
        <v>0</v>
      </c>
      <c r="BO110" s="181">
        <f t="shared" si="97"/>
        <v>43934</v>
      </c>
      <c r="BP110">
        <f t="shared" si="98"/>
        <v>393</v>
      </c>
      <c r="BQ110">
        <f t="shared" si="87"/>
        <v>114</v>
      </c>
      <c r="BR110">
        <f t="shared" si="88"/>
        <v>6</v>
      </c>
    </row>
    <row r="111" spans="1:70" x14ac:dyDescent="0.55000000000000004">
      <c r="A111" s="181">
        <v>43935</v>
      </c>
      <c r="B111" s="147">
        <v>36</v>
      </c>
      <c r="C111" s="156">
        <f t="shared" ref="C111" si="165">+B111+C110</f>
        <v>1500</v>
      </c>
      <c r="D111" s="156">
        <f t="shared" si="151"/>
        <v>904</v>
      </c>
      <c r="E111" s="148">
        <v>45</v>
      </c>
      <c r="F111" s="148">
        <v>596</v>
      </c>
      <c r="G111" s="148">
        <v>10</v>
      </c>
      <c r="H111" s="136"/>
      <c r="I111" s="148">
        <v>72</v>
      </c>
      <c r="J111" s="136"/>
      <c r="K111" s="149">
        <v>0</v>
      </c>
      <c r="L111" s="147">
        <v>57</v>
      </c>
      <c r="M111" s="148">
        <v>3</v>
      </c>
      <c r="N111" s="136"/>
      <c r="O111" s="136"/>
      <c r="P111" s="148">
        <v>7</v>
      </c>
      <c r="Q111" s="148">
        <v>5</v>
      </c>
      <c r="R111" s="136"/>
      <c r="S111" s="136"/>
      <c r="T111" s="148">
        <v>32</v>
      </c>
      <c r="U111" s="148">
        <v>7</v>
      </c>
      <c r="V111" s="136"/>
      <c r="W111" s="42">
        <v>1023</v>
      </c>
      <c r="X111" s="149">
        <v>228</v>
      </c>
      <c r="Z111" s="179">
        <f t="shared" si="83"/>
        <v>43935</v>
      </c>
      <c r="AA111" s="232">
        <f t="shared" ref="AA111" si="166">+AE111+AK111+AQ111</f>
        <v>1450</v>
      </c>
      <c r="AB111" s="232">
        <f t="shared" ref="AB111" si="167">+AG111+AM111+AS111</f>
        <v>573</v>
      </c>
      <c r="AC111" s="233">
        <f t="shared" ref="AC111" si="168">+AI111+AO111+AU111</f>
        <v>10</v>
      </c>
      <c r="AD111" s="185">
        <f t="shared" ref="AD111" si="169">+AE111-AE110</f>
        <v>3</v>
      </c>
      <c r="AE111" s="157">
        <v>1012</v>
      </c>
      <c r="AF111" s="186">
        <f t="shared" si="125"/>
        <v>37</v>
      </c>
      <c r="AG111" s="157">
        <v>434</v>
      </c>
      <c r="AH111" s="186">
        <f t="shared" si="126"/>
        <v>0</v>
      </c>
      <c r="AI111" s="187">
        <v>4</v>
      </c>
      <c r="AJ111" s="188">
        <f t="shared" ref="AJ111:AJ112" si="170">+AK111-AK110</f>
        <v>0</v>
      </c>
      <c r="AK111" s="157">
        <v>45</v>
      </c>
      <c r="AL111" s="186">
        <f t="shared" ref="AL111:AL112" si="171">+AM111-AM110</f>
        <v>2</v>
      </c>
      <c r="AM111" s="157">
        <v>15</v>
      </c>
      <c r="AN111" s="186">
        <f t="shared" ref="AN111:AN112" si="172">+AO111-AO110</f>
        <v>0</v>
      </c>
      <c r="AO111" s="189">
        <v>0</v>
      </c>
      <c r="AP111" s="188">
        <f t="shared" ref="AP111:AP114" si="173">+AQ111-AQ110</f>
        <v>0</v>
      </c>
      <c r="AQ111" s="157">
        <v>393</v>
      </c>
      <c r="AR111" s="186">
        <f t="shared" ref="AR111:AR114" si="174">+AS111-AS110</f>
        <v>10</v>
      </c>
      <c r="AS111" s="157">
        <v>124</v>
      </c>
      <c r="AT111" s="186">
        <f t="shared" ref="AT111:AT112" si="175">+AU111-AU110</f>
        <v>0</v>
      </c>
      <c r="AU111" s="190">
        <v>6</v>
      </c>
      <c r="AW111" s="231">
        <f t="shared" ref="AW111" si="176">+Z111</f>
        <v>43935</v>
      </c>
      <c r="AX111" s="133">
        <f t="shared" ref="AX111" si="177">+B111</f>
        <v>36</v>
      </c>
      <c r="AY111" s="231">
        <f t="shared" ref="AY111" si="178">+A111</f>
        <v>43935</v>
      </c>
      <c r="AZ111" s="133">
        <f t="shared" ref="AZ111" si="179">+C111</f>
        <v>1500</v>
      </c>
      <c r="BA111" s="1">
        <f t="shared" ref="BA111" si="180">+AW111</f>
        <v>43935</v>
      </c>
      <c r="BB111">
        <f t="shared" ref="BB111" si="181">+L111</f>
        <v>57</v>
      </c>
      <c r="BC111">
        <f t="shared" ref="BC111" si="182">+M111</f>
        <v>3</v>
      </c>
      <c r="BD111" s="1">
        <f t="shared" ref="BD111" si="183">+BA111</f>
        <v>43935</v>
      </c>
      <c r="BE111">
        <f t="shared" ref="BE111" si="184">+BE110+BB111</f>
        <v>843</v>
      </c>
      <c r="BF111">
        <f t="shared" ref="BF111" si="185">+BF110+BC111</f>
        <v>274</v>
      </c>
      <c r="BG111" s="181">
        <f t="shared" si="89"/>
        <v>43935</v>
      </c>
      <c r="BH111">
        <f t="shared" si="90"/>
        <v>1012</v>
      </c>
      <c r="BI111">
        <f t="shared" si="91"/>
        <v>434</v>
      </c>
      <c r="BJ111">
        <f t="shared" si="92"/>
        <v>4</v>
      </c>
      <c r="BK111" s="181">
        <f t="shared" si="93"/>
        <v>43935</v>
      </c>
      <c r="BL111">
        <f t="shared" si="94"/>
        <v>45</v>
      </c>
      <c r="BM111">
        <f t="shared" si="95"/>
        <v>15</v>
      </c>
      <c r="BN111">
        <f t="shared" si="96"/>
        <v>0</v>
      </c>
      <c r="BO111" s="181">
        <f t="shared" si="97"/>
        <v>43935</v>
      </c>
      <c r="BP111">
        <f t="shared" si="98"/>
        <v>393</v>
      </c>
      <c r="BQ111">
        <f t="shared" si="87"/>
        <v>124</v>
      </c>
      <c r="BR111">
        <f t="shared" si="88"/>
        <v>6</v>
      </c>
    </row>
    <row r="112" spans="1:70" x14ac:dyDescent="0.55000000000000004">
      <c r="A112" s="181">
        <v>43936</v>
      </c>
      <c r="B112" s="147">
        <v>34</v>
      </c>
      <c r="C112" s="156">
        <f t="shared" ref="C112" si="186">+B112+C111</f>
        <v>1534</v>
      </c>
      <c r="D112" s="156">
        <f t="shared" si="151"/>
        <v>898</v>
      </c>
      <c r="E112" s="148">
        <v>46</v>
      </c>
      <c r="F112" s="148">
        <v>636</v>
      </c>
      <c r="G112" s="148">
        <v>3</v>
      </c>
      <c r="H112" s="136"/>
      <c r="I112" s="148">
        <v>61</v>
      </c>
      <c r="J112" s="136"/>
      <c r="K112" s="149">
        <v>0</v>
      </c>
      <c r="L112" s="147">
        <v>64</v>
      </c>
      <c r="M112" s="148">
        <v>3</v>
      </c>
      <c r="N112" s="136"/>
      <c r="O112" s="136"/>
      <c r="P112" s="148">
        <v>7</v>
      </c>
      <c r="Q112" s="148">
        <v>2</v>
      </c>
      <c r="R112" s="136"/>
      <c r="S112" s="136"/>
      <c r="T112" s="148">
        <v>49</v>
      </c>
      <c r="U112" s="148">
        <v>12</v>
      </c>
      <c r="V112" s="136"/>
      <c r="W112" s="42">
        <v>1032</v>
      </c>
      <c r="X112" s="149">
        <v>217</v>
      </c>
      <c r="Z112" s="179">
        <f t="shared" ref="Z112:Z114" si="187">+A112</f>
        <v>43936</v>
      </c>
      <c r="AA112" s="232">
        <f t="shared" ref="AA112" si="188">+AE112+AK112+AQ112</f>
        <v>1456</v>
      </c>
      <c r="AB112" s="232">
        <f t="shared" ref="AB112" si="189">+AG112+AM112+AS112</f>
        <v>612</v>
      </c>
      <c r="AC112" s="233">
        <f t="shared" ref="AC112" si="190">+AI112+AO112+AU112</f>
        <v>10</v>
      </c>
      <c r="AD112" s="185">
        <f t="shared" ref="AD112:AD114" si="191">+AE112-AE111</f>
        <v>4</v>
      </c>
      <c r="AE112" s="157">
        <v>1016</v>
      </c>
      <c r="AF112" s="186">
        <f t="shared" si="125"/>
        <v>25</v>
      </c>
      <c r="AG112" s="157">
        <v>459</v>
      </c>
      <c r="AH112" s="186">
        <f t="shared" si="126"/>
        <v>0</v>
      </c>
      <c r="AI112" s="187">
        <v>4</v>
      </c>
      <c r="AJ112" s="188">
        <f t="shared" si="170"/>
        <v>0</v>
      </c>
      <c r="AK112" s="157">
        <v>45</v>
      </c>
      <c r="AL112" s="186">
        <f t="shared" si="171"/>
        <v>1</v>
      </c>
      <c r="AM112" s="157">
        <v>16</v>
      </c>
      <c r="AN112" s="186">
        <f t="shared" si="172"/>
        <v>0</v>
      </c>
      <c r="AO112" s="189">
        <v>0</v>
      </c>
      <c r="AP112" s="188">
        <f t="shared" si="173"/>
        <v>2</v>
      </c>
      <c r="AQ112" s="157">
        <v>395</v>
      </c>
      <c r="AR112" s="186">
        <f t="shared" si="174"/>
        <v>13</v>
      </c>
      <c r="AS112" s="157">
        <v>137</v>
      </c>
      <c r="AT112" s="186">
        <f t="shared" si="175"/>
        <v>0</v>
      </c>
      <c r="AU112" s="190">
        <v>6</v>
      </c>
      <c r="AW112" s="231">
        <f t="shared" ref="AW112" si="192">+Z112</f>
        <v>43936</v>
      </c>
      <c r="AX112" s="133">
        <f t="shared" ref="AX112" si="193">+B112</f>
        <v>34</v>
      </c>
      <c r="AY112" s="231">
        <f t="shared" ref="AY112" si="194">+A112</f>
        <v>43936</v>
      </c>
      <c r="AZ112" s="133">
        <f t="shared" ref="AZ112" si="195">+C112</f>
        <v>1534</v>
      </c>
      <c r="BA112" s="1">
        <f t="shared" ref="BA112" si="196">+AW112</f>
        <v>43936</v>
      </c>
      <c r="BB112">
        <f t="shared" ref="BB112" si="197">+L112</f>
        <v>64</v>
      </c>
      <c r="BC112">
        <f t="shared" ref="BC112" si="198">+M112</f>
        <v>3</v>
      </c>
      <c r="BD112" s="1">
        <f t="shared" ref="BD112" si="199">+BA112</f>
        <v>43936</v>
      </c>
      <c r="BE112">
        <f t="shared" ref="BE112" si="200">+BE111+BB112</f>
        <v>907</v>
      </c>
      <c r="BF112">
        <f t="shared" ref="BF112" si="201">+BF111+BC112</f>
        <v>277</v>
      </c>
      <c r="BG112" s="181">
        <f t="shared" si="89"/>
        <v>43936</v>
      </c>
      <c r="BH112">
        <f t="shared" si="90"/>
        <v>1016</v>
      </c>
      <c r="BI112">
        <f t="shared" si="91"/>
        <v>459</v>
      </c>
      <c r="BJ112">
        <f t="shared" si="92"/>
        <v>4</v>
      </c>
      <c r="BK112" s="181">
        <f t="shared" si="93"/>
        <v>43936</v>
      </c>
      <c r="BL112">
        <f t="shared" si="94"/>
        <v>45</v>
      </c>
      <c r="BM112">
        <f t="shared" si="95"/>
        <v>16</v>
      </c>
      <c r="BN112">
        <f t="shared" si="96"/>
        <v>0</v>
      </c>
      <c r="BO112" s="181">
        <f t="shared" si="97"/>
        <v>43936</v>
      </c>
      <c r="BP112">
        <f t="shared" si="98"/>
        <v>395</v>
      </c>
      <c r="BQ112">
        <f t="shared" ref="BQ112:BQ117" si="202">+AS112</f>
        <v>137</v>
      </c>
      <c r="BR112">
        <f t="shared" ref="BR112:BR117" si="203">+AU112</f>
        <v>6</v>
      </c>
    </row>
    <row r="113" spans="1:70" x14ac:dyDescent="0.55000000000000004">
      <c r="A113" s="181">
        <v>43937</v>
      </c>
      <c r="B113" s="147">
        <v>15</v>
      </c>
      <c r="C113" s="156">
        <f t="shared" ref="C113" si="204">+B113+C112</f>
        <v>1549</v>
      </c>
      <c r="D113" s="156">
        <f t="shared" si="151"/>
        <v>879</v>
      </c>
      <c r="E113" s="148">
        <v>45</v>
      </c>
      <c r="F113" s="148">
        <v>670</v>
      </c>
      <c r="G113" s="148">
        <v>3</v>
      </c>
      <c r="H113" s="136"/>
      <c r="I113" s="148">
        <v>57</v>
      </c>
      <c r="J113" s="136"/>
      <c r="K113" s="149">
        <v>0</v>
      </c>
      <c r="L113" s="147">
        <v>66</v>
      </c>
      <c r="M113" s="148">
        <v>3</v>
      </c>
      <c r="N113" s="136"/>
      <c r="O113" s="136"/>
      <c r="P113" s="148">
        <v>10</v>
      </c>
      <c r="Q113" s="148">
        <v>6</v>
      </c>
      <c r="R113" s="136"/>
      <c r="S113" s="136"/>
      <c r="T113" s="148">
        <v>50</v>
      </c>
      <c r="U113" s="148">
        <v>8</v>
      </c>
      <c r="V113" s="136"/>
      <c r="W113" s="42">
        <v>1038</v>
      </c>
      <c r="X113" s="149">
        <v>206</v>
      </c>
      <c r="Z113" s="179">
        <f t="shared" si="187"/>
        <v>43937</v>
      </c>
      <c r="AA113" s="232">
        <f t="shared" ref="AA113" si="205">+AE113+AK113+AQ113</f>
        <v>1457</v>
      </c>
      <c r="AB113" s="232">
        <f t="shared" ref="AB113" si="206">+AG113+AM113+AS113</f>
        <v>656</v>
      </c>
      <c r="AC113" s="233">
        <f t="shared" ref="AC113" si="207">+AI113+AO113+AU113</f>
        <v>10</v>
      </c>
      <c r="AD113" s="185">
        <f t="shared" si="191"/>
        <v>1</v>
      </c>
      <c r="AE113" s="157">
        <v>1017</v>
      </c>
      <c r="AF113" s="186">
        <f t="shared" si="125"/>
        <v>26</v>
      </c>
      <c r="AG113" s="157">
        <v>485</v>
      </c>
      <c r="AH113" s="186">
        <f t="shared" ref="AH113" si="208">+AI113-AI112</f>
        <v>0</v>
      </c>
      <c r="AI113" s="187">
        <v>4</v>
      </c>
      <c r="AJ113" s="188">
        <f t="shared" ref="AJ113" si="209">+AK113-AK112</f>
        <v>0</v>
      </c>
      <c r="AK113" s="157">
        <v>45</v>
      </c>
      <c r="AL113" s="186">
        <f t="shared" ref="AL113" si="210">+AM113-AM112</f>
        <v>0</v>
      </c>
      <c r="AM113" s="157">
        <v>16</v>
      </c>
      <c r="AN113" s="186">
        <f t="shared" ref="AN113" si="211">+AO113-AO112</f>
        <v>0</v>
      </c>
      <c r="AO113" s="189">
        <v>0</v>
      </c>
      <c r="AP113" s="188">
        <f t="shared" si="173"/>
        <v>0</v>
      </c>
      <c r="AQ113" s="157">
        <v>395</v>
      </c>
      <c r="AR113" s="186">
        <f t="shared" si="174"/>
        <v>18</v>
      </c>
      <c r="AS113" s="157">
        <v>155</v>
      </c>
      <c r="AT113" s="186">
        <f t="shared" ref="AT113" si="212">+AU113-AU112</f>
        <v>0</v>
      </c>
      <c r="AU113" s="190">
        <v>6</v>
      </c>
      <c r="AW113" s="231">
        <f t="shared" ref="AW113" si="213">+Z113</f>
        <v>43937</v>
      </c>
      <c r="AX113" s="133">
        <f t="shared" ref="AX113" si="214">+B113</f>
        <v>15</v>
      </c>
      <c r="AY113" s="231">
        <f t="shared" ref="AY113" si="215">+A113</f>
        <v>43937</v>
      </c>
      <c r="AZ113" s="133">
        <f t="shared" ref="AZ113" si="216">+C113</f>
        <v>1549</v>
      </c>
      <c r="BA113" s="1">
        <f t="shared" ref="BA113" si="217">+AW113</f>
        <v>43937</v>
      </c>
      <c r="BB113">
        <f t="shared" ref="BB113" si="218">+L113</f>
        <v>66</v>
      </c>
      <c r="BC113">
        <f t="shared" ref="BC113" si="219">+M113</f>
        <v>3</v>
      </c>
      <c r="BD113" s="1">
        <f t="shared" ref="BD113" si="220">+BA113</f>
        <v>43937</v>
      </c>
      <c r="BE113">
        <f t="shared" ref="BE113" si="221">+BE112+BB113</f>
        <v>973</v>
      </c>
      <c r="BF113">
        <f t="shared" ref="BF113" si="222">+BF112+BC113</f>
        <v>280</v>
      </c>
      <c r="BG113" s="181">
        <f t="shared" ref="BG113" si="223">+A113</f>
        <v>43937</v>
      </c>
      <c r="BH113">
        <f t="shared" ref="BH113" si="224">+AE113</f>
        <v>1017</v>
      </c>
      <c r="BI113">
        <f t="shared" ref="BI113" si="225">+AG113</f>
        <v>485</v>
      </c>
      <c r="BJ113">
        <f t="shared" ref="BJ113" si="226">+AI113</f>
        <v>4</v>
      </c>
      <c r="BK113" s="181">
        <f t="shared" ref="BK113" si="227">+A113</f>
        <v>43937</v>
      </c>
      <c r="BL113">
        <f t="shared" ref="BL113" si="228">+AK113</f>
        <v>45</v>
      </c>
      <c r="BM113">
        <f t="shared" ref="BM113" si="229">+AM113</f>
        <v>16</v>
      </c>
      <c r="BN113">
        <f t="shared" ref="BN113" si="230">+AO113</f>
        <v>0</v>
      </c>
      <c r="BO113" s="181">
        <f t="shared" ref="BO113" si="231">+A113</f>
        <v>43937</v>
      </c>
      <c r="BP113">
        <f t="shared" ref="BP113" si="232">+AQ113</f>
        <v>395</v>
      </c>
      <c r="BQ113">
        <f t="shared" si="202"/>
        <v>155</v>
      </c>
      <c r="BR113">
        <f t="shared" si="203"/>
        <v>6</v>
      </c>
    </row>
    <row r="114" spans="1:70" x14ac:dyDescent="0.55000000000000004">
      <c r="A114" s="181">
        <v>43938</v>
      </c>
      <c r="B114" s="147">
        <v>17</v>
      </c>
      <c r="C114" s="156">
        <f t="shared" ref="C114" si="233">+B114+C113</f>
        <v>1566</v>
      </c>
      <c r="D114" s="156">
        <f t="shared" si="151"/>
        <v>857</v>
      </c>
      <c r="E114" s="148">
        <v>47</v>
      </c>
      <c r="F114" s="148">
        <v>709</v>
      </c>
      <c r="G114" s="148">
        <v>5</v>
      </c>
      <c r="H114" s="136"/>
      <c r="I114" s="148">
        <v>58</v>
      </c>
      <c r="J114" s="136"/>
      <c r="K114" s="149">
        <v>0</v>
      </c>
      <c r="L114" s="147">
        <v>54</v>
      </c>
      <c r="M114" s="148">
        <v>3</v>
      </c>
      <c r="N114" s="136"/>
      <c r="O114" s="136"/>
      <c r="P114" s="148">
        <v>9</v>
      </c>
      <c r="Q114" s="148">
        <v>6</v>
      </c>
      <c r="R114" s="136"/>
      <c r="S114" s="136"/>
      <c r="T114" s="148">
        <v>66</v>
      </c>
      <c r="U114" s="148">
        <v>12</v>
      </c>
      <c r="V114" s="136"/>
      <c r="W114" s="42">
        <v>1017</v>
      </c>
      <c r="X114" s="149">
        <v>191</v>
      </c>
      <c r="Z114" s="179">
        <f t="shared" si="187"/>
        <v>43938</v>
      </c>
      <c r="AA114" s="232">
        <f t="shared" ref="AA114" si="234">+AE114+AK114+AQ114</f>
        <v>1461</v>
      </c>
      <c r="AB114" s="232">
        <f t="shared" ref="AB114" si="235">+AG114+AM114+AS114</f>
        <v>715</v>
      </c>
      <c r="AC114" s="233">
        <f t="shared" ref="AC114" si="236">+AI114+AO114+AU114</f>
        <v>10</v>
      </c>
      <c r="AD114" s="185">
        <f t="shared" si="191"/>
        <v>4</v>
      </c>
      <c r="AE114" s="157">
        <v>1021</v>
      </c>
      <c r="AF114" s="186">
        <f t="shared" si="125"/>
        <v>47</v>
      </c>
      <c r="AG114" s="157">
        <v>532</v>
      </c>
      <c r="AH114" s="186">
        <f t="shared" ref="AH114" si="237">+AI114-AI113</f>
        <v>0</v>
      </c>
      <c r="AI114" s="187">
        <v>4</v>
      </c>
      <c r="AJ114" s="188">
        <f t="shared" ref="AJ114" si="238">+AK114-AK113</f>
        <v>0</v>
      </c>
      <c r="AK114" s="157">
        <v>45</v>
      </c>
      <c r="AL114" s="186">
        <f t="shared" ref="AL114" si="239">+AM114-AM113</f>
        <v>1</v>
      </c>
      <c r="AM114" s="157">
        <v>17</v>
      </c>
      <c r="AN114" s="186">
        <f t="shared" ref="AN114" si="240">+AO114-AO113</f>
        <v>0</v>
      </c>
      <c r="AO114" s="189">
        <v>0</v>
      </c>
      <c r="AP114" s="188">
        <f t="shared" si="173"/>
        <v>0</v>
      </c>
      <c r="AQ114" s="157">
        <v>395</v>
      </c>
      <c r="AR114" s="186">
        <f t="shared" si="174"/>
        <v>11</v>
      </c>
      <c r="AS114" s="157">
        <v>166</v>
      </c>
      <c r="AT114" s="186">
        <f t="shared" ref="AT114" si="241">+AU114-AU113</f>
        <v>0</v>
      </c>
      <c r="AU114" s="190">
        <v>6</v>
      </c>
      <c r="AW114" s="231">
        <f t="shared" ref="AW114" si="242">+Z114</f>
        <v>43938</v>
      </c>
      <c r="AX114" s="133">
        <f t="shared" ref="AX114" si="243">+B114</f>
        <v>17</v>
      </c>
      <c r="AY114" s="231">
        <f t="shared" ref="AY114" si="244">+A114</f>
        <v>43938</v>
      </c>
      <c r="AZ114" s="133">
        <f t="shared" ref="AZ114" si="245">+C114</f>
        <v>1566</v>
      </c>
      <c r="BA114" s="1">
        <f t="shared" ref="BA114" si="246">+AW114</f>
        <v>43938</v>
      </c>
      <c r="BB114">
        <f t="shared" ref="BB114" si="247">+L114</f>
        <v>54</v>
      </c>
      <c r="BC114">
        <f t="shared" ref="BC114" si="248">+M114</f>
        <v>3</v>
      </c>
      <c r="BD114" s="1">
        <f t="shared" ref="BD114" si="249">+BA114</f>
        <v>43938</v>
      </c>
      <c r="BE114">
        <f t="shared" ref="BE114" si="250">+BE113+BB114</f>
        <v>1027</v>
      </c>
      <c r="BF114">
        <f t="shared" ref="BF114" si="251">+BF113+BC114</f>
        <v>283</v>
      </c>
      <c r="BG114" s="181">
        <f t="shared" ref="BG114" si="252">+A114</f>
        <v>43938</v>
      </c>
      <c r="BH114">
        <f t="shared" ref="BH114" si="253">+AE114</f>
        <v>1021</v>
      </c>
      <c r="BI114">
        <f t="shared" ref="BI114" si="254">+AG114</f>
        <v>532</v>
      </c>
      <c r="BJ114">
        <f t="shared" ref="BJ114" si="255">+AI114</f>
        <v>4</v>
      </c>
      <c r="BK114" s="181">
        <f t="shared" ref="BK114" si="256">+A114</f>
        <v>43938</v>
      </c>
      <c r="BL114">
        <f t="shared" ref="BL114" si="257">+AK114</f>
        <v>45</v>
      </c>
      <c r="BM114">
        <f t="shared" ref="BM114" si="258">+AM114</f>
        <v>17</v>
      </c>
      <c r="BN114">
        <f t="shared" ref="BN114" si="259">+AO114</f>
        <v>0</v>
      </c>
      <c r="BO114" s="181">
        <f t="shared" ref="BO114" si="260">+A114</f>
        <v>43938</v>
      </c>
      <c r="BP114">
        <f t="shared" ref="BP114" si="261">+AQ114</f>
        <v>395</v>
      </c>
      <c r="BQ114">
        <f t="shared" si="202"/>
        <v>166</v>
      </c>
      <c r="BR114">
        <f t="shared" si="203"/>
        <v>6</v>
      </c>
    </row>
    <row r="115" spans="1:70" x14ac:dyDescent="0.55000000000000004">
      <c r="A115" s="181">
        <v>43939</v>
      </c>
      <c r="B115" s="147">
        <v>9</v>
      </c>
      <c r="C115" s="156">
        <f t="shared" ref="C115" si="262">+B115+C114</f>
        <v>1575</v>
      </c>
      <c r="D115" s="156">
        <f t="shared" si="151"/>
        <v>847</v>
      </c>
      <c r="E115" s="148">
        <v>47</v>
      </c>
      <c r="F115" s="148">
        <v>728</v>
      </c>
      <c r="G115" s="148">
        <v>1</v>
      </c>
      <c r="H115" s="136"/>
      <c r="I115" s="148">
        <v>44</v>
      </c>
      <c r="J115" s="136"/>
      <c r="K115" s="149">
        <v>0</v>
      </c>
      <c r="L115" s="147">
        <v>44</v>
      </c>
      <c r="M115" s="148">
        <v>3</v>
      </c>
      <c r="N115" s="136"/>
      <c r="O115" s="136"/>
      <c r="P115" s="148">
        <v>0</v>
      </c>
      <c r="Q115" s="148">
        <v>0</v>
      </c>
      <c r="R115" s="136"/>
      <c r="S115" s="136"/>
      <c r="T115" s="148">
        <v>62</v>
      </c>
      <c r="U115" s="148">
        <v>8</v>
      </c>
      <c r="V115" s="136"/>
      <c r="W115" s="42">
        <v>999</v>
      </c>
      <c r="X115" s="149">
        <v>186</v>
      </c>
      <c r="Z115" s="179">
        <f t="shared" ref="Z115:Z117" si="263">+A115</f>
        <v>43939</v>
      </c>
      <c r="AA115" s="232">
        <f t="shared" ref="AA115" si="264">+AE115+AK115+AQ115</f>
        <v>1466</v>
      </c>
      <c r="AB115" s="232">
        <f t="shared" ref="AB115" si="265">+AG115+AM115+AS115</f>
        <v>763</v>
      </c>
      <c r="AC115" s="233">
        <f t="shared" ref="AC115" si="266">+AI115+AO115+AU115</f>
        <v>10</v>
      </c>
      <c r="AD115" s="185">
        <f t="shared" ref="AD115:AD116" si="267">+AE115-AE114</f>
        <v>2</v>
      </c>
      <c r="AE115" s="157">
        <v>1023</v>
      </c>
      <c r="AF115" s="186">
        <f t="shared" si="125"/>
        <v>36</v>
      </c>
      <c r="AG115" s="157">
        <v>568</v>
      </c>
      <c r="AH115" s="186">
        <f t="shared" ref="AH115" si="268">+AI115-AI114</f>
        <v>0</v>
      </c>
      <c r="AI115" s="187">
        <v>4</v>
      </c>
      <c r="AJ115" s="188">
        <f t="shared" ref="AJ115:AJ116" si="269">+AK115-AK114</f>
        <v>0</v>
      </c>
      <c r="AK115" s="157">
        <v>45</v>
      </c>
      <c r="AL115" s="186">
        <f t="shared" ref="AL115:AL116" si="270">+AM115-AM114</f>
        <v>0</v>
      </c>
      <c r="AM115" s="157">
        <v>17</v>
      </c>
      <c r="AN115" s="186">
        <f t="shared" ref="AN115" si="271">+AO115-AO114</f>
        <v>0</v>
      </c>
      <c r="AO115" s="189">
        <v>0</v>
      </c>
      <c r="AP115" s="188">
        <f t="shared" ref="AP115:AP119" si="272">+AQ115-AQ114</f>
        <v>3</v>
      </c>
      <c r="AQ115" s="157">
        <v>398</v>
      </c>
      <c r="AR115" s="186">
        <f t="shared" ref="AR115:AR120" si="273">+AS115-AS114</f>
        <v>12</v>
      </c>
      <c r="AS115" s="157">
        <v>178</v>
      </c>
      <c r="AT115" s="186">
        <f t="shared" ref="AT115" si="274">+AU115-AU114</f>
        <v>0</v>
      </c>
      <c r="AU115" s="190">
        <v>6</v>
      </c>
      <c r="AW115" s="231">
        <f t="shared" ref="AW115" si="275">+Z115</f>
        <v>43939</v>
      </c>
      <c r="AX115" s="133">
        <f t="shared" ref="AX115" si="276">+B115</f>
        <v>9</v>
      </c>
      <c r="AY115" s="231">
        <f t="shared" ref="AY115" si="277">+A115</f>
        <v>43939</v>
      </c>
      <c r="AZ115" s="133">
        <f t="shared" ref="AZ115" si="278">+C115</f>
        <v>1575</v>
      </c>
      <c r="BA115" s="1">
        <f t="shared" ref="BA115" si="279">+AW115</f>
        <v>43939</v>
      </c>
      <c r="BB115">
        <f t="shared" ref="BB115" si="280">+L115</f>
        <v>44</v>
      </c>
      <c r="BC115">
        <f t="shared" ref="BC115" si="281">+M115</f>
        <v>3</v>
      </c>
      <c r="BD115" s="1">
        <f t="shared" ref="BD115" si="282">+BA115</f>
        <v>43939</v>
      </c>
      <c r="BE115">
        <f t="shared" ref="BE115" si="283">+BE114+BB115</f>
        <v>1071</v>
      </c>
      <c r="BF115">
        <f t="shared" ref="BF115" si="284">+BF114+BC115</f>
        <v>286</v>
      </c>
      <c r="BG115" s="181">
        <f t="shared" ref="BG115" si="285">+A115</f>
        <v>43939</v>
      </c>
      <c r="BH115">
        <f t="shared" ref="BH115" si="286">+AE115</f>
        <v>1023</v>
      </c>
      <c r="BI115">
        <f t="shared" ref="BI115" si="287">+AG115</f>
        <v>568</v>
      </c>
      <c r="BJ115">
        <f t="shared" ref="BJ115" si="288">+AI115</f>
        <v>4</v>
      </c>
      <c r="BK115" s="181">
        <f t="shared" ref="BK115" si="289">+A115</f>
        <v>43939</v>
      </c>
      <c r="BL115">
        <f t="shared" ref="BL115" si="290">+AK115</f>
        <v>45</v>
      </c>
      <c r="BM115">
        <f t="shared" ref="BM115" si="291">+AM115</f>
        <v>17</v>
      </c>
      <c r="BN115">
        <f t="shared" ref="BN115" si="292">+AO115</f>
        <v>0</v>
      </c>
      <c r="BO115" s="181">
        <f t="shared" ref="BO115" si="293">+A115</f>
        <v>43939</v>
      </c>
      <c r="BP115">
        <f t="shared" ref="BP115" si="294">+AQ115</f>
        <v>398</v>
      </c>
      <c r="BQ115">
        <f t="shared" si="202"/>
        <v>178</v>
      </c>
      <c r="BR115">
        <f t="shared" si="203"/>
        <v>6</v>
      </c>
    </row>
    <row r="116" spans="1:70" x14ac:dyDescent="0.55000000000000004">
      <c r="A116" s="181">
        <v>43940</v>
      </c>
      <c r="B116" s="147">
        <v>8</v>
      </c>
      <c r="C116" s="156">
        <f t="shared" ref="C116" si="295">+B116+C115</f>
        <v>1583</v>
      </c>
      <c r="D116" s="156">
        <f t="shared" ref="D116" si="296">+C116-F116</f>
        <v>841</v>
      </c>
      <c r="E116" s="148">
        <v>43</v>
      </c>
      <c r="F116" s="148">
        <v>742</v>
      </c>
      <c r="G116" s="148">
        <v>2</v>
      </c>
      <c r="H116" s="136"/>
      <c r="I116" s="148">
        <v>39</v>
      </c>
      <c r="J116" s="136"/>
      <c r="K116" s="149">
        <v>0</v>
      </c>
      <c r="L116" s="147">
        <v>49</v>
      </c>
      <c r="M116" s="148">
        <v>5</v>
      </c>
      <c r="N116" s="136"/>
      <c r="O116" s="136"/>
      <c r="P116" s="148">
        <v>0</v>
      </c>
      <c r="Q116" s="148">
        <v>0</v>
      </c>
      <c r="R116" s="136"/>
      <c r="S116" s="136"/>
      <c r="T116" s="148">
        <v>58</v>
      </c>
      <c r="U116" s="148">
        <v>7</v>
      </c>
      <c r="V116" s="136"/>
      <c r="W116" s="42">
        <v>990</v>
      </c>
      <c r="X116" s="149">
        <v>184</v>
      </c>
      <c r="Z116" s="179">
        <f t="shared" si="263"/>
        <v>43940</v>
      </c>
      <c r="AA116" s="232">
        <f t="shared" ref="AA116" si="297">+AE116+AK116+AQ116</f>
        <v>1490</v>
      </c>
      <c r="AB116" s="232">
        <f t="shared" ref="AB116" si="298">+AG116+AM116+AS116</f>
        <v>811</v>
      </c>
      <c r="AC116" s="233">
        <f t="shared" ref="AC116" si="299">+AI116+AO116+AU116</f>
        <v>10</v>
      </c>
      <c r="AD116" s="185">
        <f t="shared" si="267"/>
        <v>2</v>
      </c>
      <c r="AE116" s="157">
        <v>1025</v>
      </c>
      <c r="AF116" s="186">
        <f t="shared" si="125"/>
        <v>34</v>
      </c>
      <c r="AG116" s="157">
        <v>602</v>
      </c>
      <c r="AH116" s="186">
        <f t="shared" ref="AH116" si="300">+AI116-AI115</f>
        <v>0</v>
      </c>
      <c r="AI116" s="187">
        <v>4</v>
      </c>
      <c r="AJ116" s="188">
        <f t="shared" si="269"/>
        <v>0</v>
      </c>
      <c r="AK116" s="157">
        <v>45</v>
      </c>
      <c r="AL116" s="186">
        <f t="shared" si="270"/>
        <v>3</v>
      </c>
      <c r="AM116" s="157">
        <v>20</v>
      </c>
      <c r="AN116" s="186">
        <f t="shared" ref="AN116" si="301">+AO116-AO115</f>
        <v>0</v>
      </c>
      <c r="AO116" s="189">
        <v>0</v>
      </c>
      <c r="AP116" s="188">
        <f t="shared" si="272"/>
        <v>22</v>
      </c>
      <c r="AQ116" s="157">
        <v>420</v>
      </c>
      <c r="AR116" s="186">
        <f t="shared" si="273"/>
        <v>11</v>
      </c>
      <c r="AS116" s="157">
        <v>189</v>
      </c>
      <c r="AT116" s="186">
        <f t="shared" ref="AT116" si="302">+AU116-AU115</f>
        <v>0</v>
      </c>
      <c r="AU116" s="190">
        <v>6</v>
      </c>
      <c r="AW116" s="231">
        <f t="shared" ref="AW116:AW117" si="303">+Z116</f>
        <v>43940</v>
      </c>
      <c r="AX116" s="133">
        <f t="shared" ref="AX116:AX117" si="304">+B116</f>
        <v>8</v>
      </c>
      <c r="AY116" s="231">
        <f t="shared" ref="AY116:AY117" si="305">+A116</f>
        <v>43940</v>
      </c>
      <c r="AZ116" s="133">
        <f t="shared" ref="AZ116" si="306">+C116</f>
        <v>1583</v>
      </c>
      <c r="BA116" s="1">
        <f t="shared" ref="BA116" si="307">+AW116</f>
        <v>43940</v>
      </c>
      <c r="BB116">
        <f t="shared" ref="BB116" si="308">+L116</f>
        <v>49</v>
      </c>
      <c r="BC116">
        <f t="shared" ref="BC116" si="309">+M116</f>
        <v>5</v>
      </c>
      <c r="BD116" s="1">
        <f t="shared" ref="BD116" si="310">+BA116</f>
        <v>43940</v>
      </c>
      <c r="BE116">
        <f t="shared" ref="BE116" si="311">+BE115+BB116</f>
        <v>1120</v>
      </c>
      <c r="BF116">
        <f t="shared" ref="BF116" si="312">+BF115+BC116</f>
        <v>291</v>
      </c>
      <c r="BG116" s="181">
        <f t="shared" ref="BG116" si="313">+A116</f>
        <v>43940</v>
      </c>
      <c r="BH116">
        <f t="shared" ref="BH116" si="314">+AE116</f>
        <v>1025</v>
      </c>
      <c r="BI116">
        <f t="shared" ref="BI116" si="315">+AG116</f>
        <v>602</v>
      </c>
      <c r="BJ116">
        <f t="shared" ref="BJ116" si="316">+AI116</f>
        <v>4</v>
      </c>
      <c r="BK116" s="181">
        <f t="shared" ref="BK116" si="317">+A116</f>
        <v>43940</v>
      </c>
      <c r="BL116">
        <f t="shared" ref="BL116" si="318">+AK116</f>
        <v>45</v>
      </c>
      <c r="BM116">
        <f t="shared" ref="BM116" si="319">+AM116</f>
        <v>20</v>
      </c>
      <c r="BN116">
        <f t="shared" ref="BN116" si="320">+AO116</f>
        <v>0</v>
      </c>
      <c r="BO116" s="181">
        <f t="shared" ref="BO116" si="321">+A116</f>
        <v>43940</v>
      </c>
      <c r="BP116">
        <f t="shared" ref="BP116" si="322">+AQ116</f>
        <v>420</v>
      </c>
      <c r="BQ116">
        <f t="shared" si="202"/>
        <v>189</v>
      </c>
      <c r="BR116">
        <f t="shared" si="203"/>
        <v>6</v>
      </c>
    </row>
    <row r="117" spans="1:70" x14ac:dyDescent="0.55000000000000004">
      <c r="A117" s="77">
        <v>43941</v>
      </c>
      <c r="B117" s="147">
        <v>4</v>
      </c>
      <c r="C117" s="156">
        <f t="shared" ref="C117" si="323">+B117+C116</f>
        <v>1587</v>
      </c>
      <c r="D117" s="156">
        <f t="shared" ref="D117" si="324">+C117-F117</f>
        <v>811</v>
      </c>
      <c r="E117" s="148">
        <v>44</v>
      </c>
      <c r="F117" s="148">
        <v>776</v>
      </c>
      <c r="G117" s="148">
        <v>2</v>
      </c>
      <c r="H117" s="136"/>
      <c r="I117" s="148">
        <v>32</v>
      </c>
      <c r="J117" s="136"/>
      <c r="K117" s="149">
        <v>0</v>
      </c>
      <c r="L117" s="147">
        <v>37</v>
      </c>
      <c r="M117" s="148">
        <v>2</v>
      </c>
      <c r="N117" s="136"/>
      <c r="O117" s="136"/>
      <c r="P117" s="148">
        <v>3</v>
      </c>
      <c r="Q117" s="148">
        <v>0</v>
      </c>
      <c r="R117" s="136"/>
      <c r="S117" s="136"/>
      <c r="T117" s="148">
        <v>32</v>
      </c>
      <c r="U117" s="148">
        <v>6</v>
      </c>
      <c r="V117" s="136"/>
      <c r="W117" s="42">
        <v>992</v>
      </c>
      <c r="X117" s="149">
        <v>180</v>
      </c>
      <c r="Z117" s="75">
        <f t="shared" si="263"/>
        <v>43941</v>
      </c>
      <c r="AA117" s="232">
        <f t="shared" ref="AA117" si="325">+AE117+AK117+AQ117</f>
        <v>1492</v>
      </c>
      <c r="AB117" s="232">
        <f t="shared" ref="AB117" si="326">+AG117+AM117+AS117</f>
        <v>855</v>
      </c>
      <c r="AC117" s="233">
        <f t="shared" ref="AC117" si="327">+AI117+AO117+AU117</f>
        <v>10</v>
      </c>
      <c r="AD117" s="185">
        <f t="shared" ref="AD117" si="328">+AE117-AE116</f>
        <v>0</v>
      </c>
      <c r="AE117" s="157">
        <v>1025</v>
      </c>
      <c r="AF117" s="186">
        <f t="shared" ref="AF117:AF122" si="329">+AG117-AG116</f>
        <v>28</v>
      </c>
      <c r="AG117" s="157">
        <v>630</v>
      </c>
      <c r="AH117" s="186">
        <f t="shared" ref="AH117" si="330">+AI117-AI116</f>
        <v>0</v>
      </c>
      <c r="AI117" s="187">
        <v>4</v>
      </c>
      <c r="AJ117" s="188">
        <f t="shared" ref="AJ117" si="331">+AK117-AK116</f>
        <v>0</v>
      </c>
      <c r="AK117" s="157">
        <v>45</v>
      </c>
      <c r="AL117" s="186">
        <f t="shared" ref="AL117:AL120" si="332">+AM117-AM116</f>
        <v>2</v>
      </c>
      <c r="AM117" s="157">
        <v>22</v>
      </c>
      <c r="AN117" s="186">
        <f t="shared" ref="AN117" si="333">+AO117-AO116</f>
        <v>0</v>
      </c>
      <c r="AO117" s="189">
        <v>0</v>
      </c>
      <c r="AP117" s="188">
        <f t="shared" si="272"/>
        <v>2</v>
      </c>
      <c r="AQ117" s="157">
        <v>422</v>
      </c>
      <c r="AR117" s="186">
        <f t="shared" si="273"/>
        <v>14</v>
      </c>
      <c r="AS117" s="157">
        <v>203</v>
      </c>
      <c r="AT117" s="186">
        <f t="shared" ref="AT117" si="334">+AU117-AU116</f>
        <v>0</v>
      </c>
      <c r="AU117" s="190">
        <v>6</v>
      </c>
      <c r="AW117" s="231">
        <f t="shared" si="303"/>
        <v>43941</v>
      </c>
      <c r="AX117" s="133">
        <f t="shared" si="304"/>
        <v>4</v>
      </c>
      <c r="AY117" s="231">
        <f t="shared" si="305"/>
        <v>43941</v>
      </c>
      <c r="AZ117" s="133">
        <f t="shared" ref="AZ117" si="335">+C117</f>
        <v>1587</v>
      </c>
      <c r="BA117" s="1">
        <f t="shared" ref="BA117" si="336">+AW117</f>
        <v>43941</v>
      </c>
      <c r="BB117">
        <f t="shared" ref="BB117" si="337">+L117</f>
        <v>37</v>
      </c>
      <c r="BC117">
        <f t="shared" ref="BC117" si="338">+M117</f>
        <v>2</v>
      </c>
      <c r="BD117" s="1">
        <f t="shared" ref="BD117" si="339">+BA117</f>
        <v>43941</v>
      </c>
      <c r="BE117">
        <f t="shared" ref="BE117" si="340">+BE116+BB117</f>
        <v>1157</v>
      </c>
      <c r="BF117">
        <f t="shared" ref="BF117" si="341">+BF116+BC117</f>
        <v>293</v>
      </c>
      <c r="BG117" s="181">
        <f t="shared" ref="BG117" si="342">+A117</f>
        <v>43941</v>
      </c>
      <c r="BH117">
        <f t="shared" ref="BH117" si="343">+AE117</f>
        <v>1025</v>
      </c>
      <c r="BI117">
        <f t="shared" ref="BI117" si="344">+AG117</f>
        <v>630</v>
      </c>
      <c r="BJ117">
        <f t="shared" ref="BJ117" si="345">+AI117</f>
        <v>4</v>
      </c>
      <c r="BK117" s="181">
        <f t="shared" ref="BK117" si="346">+A117</f>
        <v>43941</v>
      </c>
      <c r="BL117">
        <f t="shared" ref="BL117" si="347">+AK117</f>
        <v>45</v>
      </c>
      <c r="BM117">
        <f t="shared" ref="BM117" si="348">+AM117</f>
        <v>22</v>
      </c>
      <c r="BN117">
        <f t="shared" ref="BN117" si="349">+AO117</f>
        <v>0</v>
      </c>
      <c r="BO117" s="181">
        <f t="shared" ref="BO117" si="350">+A117</f>
        <v>43941</v>
      </c>
      <c r="BP117">
        <f t="shared" ref="BP117" si="351">+AQ117</f>
        <v>422</v>
      </c>
      <c r="BQ117">
        <f t="shared" si="202"/>
        <v>203</v>
      </c>
      <c r="BR117">
        <f t="shared" si="203"/>
        <v>6</v>
      </c>
    </row>
    <row r="118" spans="1:70" x14ac:dyDescent="0.55000000000000004">
      <c r="A118" s="181">
        <v>43942</v>
      </c>
      <c r="B118" s="147">
        <v>23</v>
      </c>
      <c r="C118" s="156">
        <f t="shared" ref="C118" si="352">+B118+C117</f>
        <v>1610</v>
      </c>
      <c r="D118" s="156">
        <f t="shared" ref="D118" si="353">+C118-F118</f>
        <v>811</v>
      </c>
      <c r="E118" s="148">
        <v>41</v>
      </c>
      <c r="F118" s="148">
        <v>799</v>
      </c>
      <c r="G118" s="148">
        <v>3</v>
      </c>
      <c r="H118" s="136"/>
      <c r="I118" s="148">
        <v>30</v>
      </c>
      <c r="J118" s="136"/>
      <c r="K118" s="149">
        <v>0</v>
      </c>
      <c r="L118" s="147">
        <v>42</v>
      </c>
      <c r="M118" s="148">
        <v>7</v>
      </c>
      <c r="N118" s="136"/>
      <c r="O118" s="136"/>
      <c r="P118" s="148">
        <v>1</v>
      </c>
      <c r="Q118" s="148">
        <v>0</v>
      </c>
      <c r="R118" s="136"/>
      <c r="S118" s="136"/>
      <c r="T118" s="148">
        <v>42</v>
      </c>
      <c r="U118" s="148">
        <v>15</v>
      </c>
      <c r="V118" s="136"/>
      <c r="W118" s="42">
        <v>991</v>
      </c>
      <c r="X118" s="149">
        <v>172</v>
      </c>
      <c r="Z118" s="75">
        <f t="shared" ref="Z118" si="354">+A118</f>
        <v>43942</v>
      </c>
      <c r="AA118" s="232">
        <f t="shared" ref="AA118" si="355">+AE118+AK118+AQ118</f>
        <v>1499</v>
      </c>
      <c r="AB118" s="232">
        <f t="shared" ref="AB118" si="356">+AG118+AM118+AS118</f>
        <v>891</v>
      </c>
      <c r="AC118" s="233">
        <f t="shared" ref="AC118" si="357">+AI118+AO118+AU118</f>
        <v>10</v>
      </c>
      <c r="AD118" s="185">
        <f t="shared" ref="AD118" si="358">+AE118-AE117</f>
        <v>4</v>
      </c>
      <c r="AE118" s="157">
        <v>1029</v>
      </c>
      <c r="AF118" s="186">
        <f t="shared" si="329"/>
        <v>20</v>
      </c>
      <c r="AG118" s="157">
        <v>650</v>
      </c>
      <c r="AH118" s="186">
        <f t="shared" ref="AH118:AH119" si="359">+AI118-AI117</f>
        <v>0</v>
      </c>
      <c r="AI118" s="187">
        <v>4</v>
      </c>
      <c r="AJ118" s="188">
        <f t="shared" ref="AJ118:AJ119" si="360">+AK118-AK117</f>
        <v>0</v>
      </c>
      <c r="AK118" s="157">
        <v>45</v>
      </c>
      <c r="AL118" s="186">
        <f t="shared" si="332"/>
        <v>2</v>
      </c>
      <c r="AM118" s="157">
        <v>24</v>
      </c>
      <c r="AN118" s="186">
        <f t="shared" ref="AN118:AN119" si="361">+AO118-AO117</f>
        <v>0</v>
      </c>
      <c r="AO118" s="189">
        <v>0</v>
      </c>
      <c r="AP118" s="188">
        <f t="shared" si="272"/>
        <v>3</v>
      </c>
      <c r="AQ118" s="157">
        <v>425</v>
      </c>
      <c r="AR118" s="186">
        <f t="shared" si="273"/>
        <v>14</v>
      </c>
      <c r="AS118" s="157">
        <v>217</v>
      </c>
      <c r="AT118" s="186">
        <f t="shared" ref="AT118:AT119" si="362">+AU118-AU117</f>
        <v>0</v>
      </c>
      <c r="AU118" s="190">
        <v>6</v>
      </c>
      <c r="AW118" s="231">
        <f t="shared" ref="AW118" si="363">+Z118</f>
        <v>43942</v>
      </c>
      <c r="AX118" s="133">
        <f t="shared" ref="AX118" si="364">+B118</f>
        <v>23</v>
      </c>
      <c r="AY118" s="231">
        <f t="shared" ref="AY118" si="365">+A118</f>
        <v>43942</v>
      </c>
      <c r="AZ118" s="133">
        <f t="shared" ref="AZ118" si="366">+C118</f>
        <v>1610</v>
      </c>
      <c r="BA118" s="1">
        <f t="shared" ref="BA118" si="367">+AW118</f>
        <v>43942</v>
      </c>
      <c r="BB118">
        <f t="shared" ref="BB118" si="368">+L118</f>
        <v>42</v>
      </c>
      <c r="BC118">
        <f t="shared" ref="BC118" si="369">+M118</f>
        <v>7</v>
      </c>
      <c r="BD118" s="1">
        <f t="shared" ref="BD118" si="370">+BA118</f>
        <v>43942</v>
      </c>
      <c r="BE118">
        <f t="shared" ref="BE118" si="371">+BE117+BB118</f>
        <v>1199</v>
      </c>
      <c r="BF118">
        <f t="shared" ref="BF118" si="372">+BF117+BC118</f>
        <v>300</v>
      </c>
      <c r="BG118" s="181">
        <f t="shared" ref="BG118" si="373">+A118</f>
        <v>43942</v>
      </c>
      <c r="BH118">
        <f t="shared" ref="BH118" si="374">+AE118</f>
        <v>1029</v>
      </c>
      <c r="BI118">
        <f t="shared" ref="BI118" si="375">+AG118</f>
        <v>650</v>
      </c>
      <c r="BJ118">
        <f t="shared" ref="BJ118" si="376">+AI118</f>
        <v>4</v>
      </c>
      <c r="BK118" s="181">
        <f t="shared" ref="BK118" si="377">+A118</f>
        <v>43942</v>
      </c>
      <c r="BL118">
        <f t="shared" ref="BL118" si="378">+AK118</f>
        <v>45</v>
      </c>
      <c r="BM118">
        <f t="shared" ref="BM118" si="379">+AM118</f>
        <v>24</v>
      </c>
      <c r="BN118">
        <f t="shared" ref="BN118" si="380">+AO118</f>
        <v>0</v>
      </c>
      <c r="BO118" s="181">
        <f t="shared" ref="BO118" si="381">+A118</f>
        <v>43942</v>
      </c>
      <c r="BP118">
        <f t="shared" ref="BP118" si="382">+AQ118</f>
        <v>425</v>
      </c>
      <c r="BQ118">
        <f t="shared" ref="BQ118" si="383">+AS118</f>
        <v>217</v>
      </c>
      <c r="BR118">
        <f t="shared" ref="BR118" si="384">+AU118</f>
        <v>6</v>
      </c>
    </row>
    <row r="119" spans="1:70" x14ac:dyDescent="0.55000000000000004">
      <c r="A119" s="181">
        <v>43943</v>
      </c>
      <c r="B119" s="147">
        <v>6</v>
      </c>
      <c r="C119" s="156">
        <f t="shared" ref="C119" si="385">+B119+C118</f>
        <v>1616</v>
      </c>
      <c r="D119" s="156">
        <f t="shared" ref="D119" si="386">+C119-F119</f>
        <v>793</v>
      </c>
      <c r="E119" s="148">
        <v>37</v>
      </c>
      <c r="F119" s="148">
        <v>823</v>
      </c>
      <c r="G119" s="148">
        <v>0</v>
      </c>
      <c r="H119" s="136"/>
      <c r="I119" s="148">
        <v>16</v>
      </c>
      <c r="J119" s="136"/>
      <c r="K119" s="149">
        <v>0</v>
      </c>
      <c r="L119" s="147">
        <v>27</v>
      </c>
      <c r="M119" s="148">
        <v>1</v>
      </c>
      <c r="N119" s="136"/>
      <c r="O119" s="136"/>
      <c r="P119" s="148">
        <v>3</v>
      </c>
      <c r="Q119" s="148">
        <v>0</v>
      </c>
      <c r="R119" s="136"/>
      <c r="S119" s="136"/>
      <c r="T119" s="148">
        <v>31</v>
      </c>
      <c r="U119" s="148">
        <v>7</v>
      </c>
      <c r="V119" s="136"/>
      <c r="W119" s="42">
        <v>984</v>
      </c>
      <c r="X119" s="149">
        <v>166</v>
      </c>
      <c r="Z119" s="75">
        <f t="shared" ref="Z119:Z124" si="387">+A119</f>
        <v>43943</v>
      </c>
      <c r="AA119" s="232">
        <f t="shared" ref="AA119" si="388">+AE119+AK119+AQ119</f>
        <v>1504</v>
      </c>
      <c r="AB119" s="232">
        <f t="shared" ref="AB119" si="389">+AG119+AM119+AS119</f>
        <v>940</v>
      </c>
      <c r="AC119" s="233">
        <f t="shared" ref="AC119" si="390">+AI119+AO119+AU119</f>
        <v>10</v>
      </c>
      <c r="AD119" s="185">
        <f t="shared" ref="AD119" si="391">+AE119-AE118</f>
        <v>4</v>
      </c>
      <c r="AE119" s="157">
        <v>1033</v>
      </c>
      <c r="AF119" s="186">
        <f t="shared" si="329"/>
        <v>28</v>
      </c>
      <c r="AG119" s="157">
        <v>678</v>
      </c>
      <c r="AH119" s="186">
        <f t="shared" si="359"/>
        <v>0</v>
      </c>
      <c r="AI119" s="187">
        <v>4</v>
      </c>
      <c r="AJ119" s="188">
        <f t="shared" si="360"/>
        <v>0</v>
      </c>
      <c r="AK119" s="157">
        <v>45</v>
      </c>
      <c r="AL119" s="186">
        <f t="shared" si="332"/>
        <v>2</v>
      </c>
      <c r="AM119" s="157">
        <v>26</v>
      </c>
      <c r="AN119" s="186">
        <f t="shared" si="361"/>
        <v>0</v>
      </c>
      <c r="AO119" s="189">
        <v>0</v>
      </c>
      <c r="AP119" s="188">
        <f t="shared" si="272"/>
        <v>1</v>
      </c>
      <c r="AQ119" s="157">
        <v>426</v>
      </c>
      <c r="AR119" s="186">
        <f t="shared" si="273"/>
        <v>19</v>
      </c>
      <c r="AS119" s="157">
        <v>236</v>
      </c>
      <c r="AT119" s="186">
        <f t="shared" si="362"/>
        <v>0</v>
      </c>
      <c r="AU119" s="190">
        <v>6</v>
      </c>
      <c r="AW119" s="231">
        <f t="shared" ref="AW119" si="392">+Z119</f>
        <v>43943</v>
      </c>
      <c r="AX119" s="133">
        <f t="shared" ref="AX119" si="393">+B119</f>
        <v>6</v>
      </c>
      <c r="AY119" s="231">
        <f t="shared" ref="AY119:AY124" si="394">+A119</f>
        <v>43943</v>
      </c>
      <c r="AZ119" s="133">
        <f t="shared" ref="AZ119" si="395">+C119</f>
        <v>1616</v>
      </c>
      <c r="BA119" s="1">
        <f t="shared" ref="BA119" si="396">+AW119</f>
        <v>43943</v>
      </c>
      <c r="BB119">
        <f t="shared" ref="BB119" si="397">+L119</f>
        <v>27</v>
      </c>
      <c r="BC119">
        <f t="shared" ref="BC119" si="398">+M119</f>
        <v>1</v>
      </c>
      <c r="BD119" s="1">
        <f t="shared" ref="BD119" si="399">+BA119</f>
        <v>43943</v>
      </c>
      <c r="BE119">
        <f t="shared" ref="BE119" si="400">+BE118+BB119</f>
        <v>1226</v>
      </c>
      <c r="BF119">
        <f t="shared" ref="BF119" si="401">+BF118+BC119</f>
        <v>301</v>
      </c>
      <c r="BG119" s="181">
        <f t="shared" ref="BG119:BG124" si="402">+A119</f>
        <v>43943</v>
      </c>
      <c r="BH119">
        <f t="shared" ref="BH119" si="403">+AE119</f>
        <v>1033</v>
      </c>
      <c r="BI119">
        <f t="shared" ref="BI119" si="404">+AG119</f>
        <v>678</v>
      </c>
      <c r="BJ119">
        <f t="shared" ref="BJ119" si="405">+AI119</f>
        <v>4</v>
      </c>
      <c r="BK119" s="181">
        <f t="shared" ref="BK119:BK124" si="406">+A119</f>
        <v>43943</v>
      </c>
      <c r="BL119">
        <f t="shared" ref="BL119" si="407">+AK119</f>
        <v>45</v>
      </c>
      <c r="BM119">
        <f t="shared" ref="BM119" si="408">+AM119</f>
        <v>26</v>
      </c>
      <c r="BN119">
        <f t="shared" ref="BN119" si="409">+AO119</f>
        <v>0</v>
      </c>
      <c r="BO119" s="181">
        <f t="shared" ref="BO119:BO124" si="410">+A119</f>
        <v>43943</v>
      </c>
      <c r="BP119">
        <f t="shared" ref="BP119" si="411">+AQ119</f>
        <v>426</v>
      </c>
      <c r="BQ119">
        <f t="shared" ref="BQ119" si="412">+AS119</f>
        <v>236</v>
      </c>
      <c r="BR119">
        <f t="shared" ref="BR119" si="413">+AU119</f>
        <v>6</v>
      </c>
    </row>
    <row r="120" spans="1:70" x14ac:dyDescent="0.55000000000000004">
      <c r="A120" s="181">
        <v>43944</v>
      </c>
      <c r="B120" s="147">
        <v>2</v>
      </c>
      <c r="C120" s="156">
        <f t="shared" ref="C120" si="414">+B120+C119</f>
        <v>1618</v>
      </c>
      <c r="D120" s="156">
        <f t="shared" ref="D120" si="415">+C120-F120</f>
        <v>769</v>
      </c>
      <c r="E120" s="148">
        <v>32</v>
      </c>
      <c r="F120" s="148">
        <v>849</v>
      </c>
      <c r="G120" s="148">
        <v>2</v>
      </c>
      <c r="H120" s="136"/>
      <c r="I120" s="148">
        <v>17</v>
      </c>
      <c r="J120" s="136"/>
      <c r="K120" s="149">
        <v>0</v>
      </c>
      <c r="L120" s="147">
        <v>34</v>
      </c>
      <c r="M120" s="148">
        <v>1</v>
      </c>
      <c r="N120" s="136"/>
      <c r="O120" s="136"/>
      <c r="P120" s="148">
        <v>3</v>
      </c>
      <c r="Q120" s="148">
        <v>0</v>
      </c>
      <c r="R120" s="136"/>
      <c r="S120" s="136"/>
      <c r="T120" s="148">
        <v>36</v>
      </c>
      <c r="U120" s="148">
        <v>10</v>
      </c>
      <c r="V120" s="136"/>
      <c r="W120" s="42">
        <v>979</v>
      </c>
      <c r="X120" s="149">
        <v>157</v>
      </c>
      <c r="Z120" s="75">
        <f t="shared" si="387"/>
        <v>43944</v>
      </c>
      <c r="AA120" s="232">
        <f t="shared" ref="AA120" si="416">+AE120+AK120+AQ120</f>
        <v>1507</v>
      </c>
      <c r="AB120" s="232">
        <f t="shared" ref="AB120" si="417">+AG120+AM120+AS120</f>
        <v>979</v>
      </c>
      <c r="AC120" s="233">
        <f t="shared" ref="AC120" si="418">+AI120+AO120+AU120</f>
        <v>10</v>
      </c>
      <c r="AD120" s="185">
        <f t="shared" ref="AD120" si="419">+AE120-AE119</f>
        <v>2</v>
      </c>
      <c r="AE120" s="157">
        <v>1035</v>
      </c>
      <c r="AF120" s="186">
        <f t="shared" si="329"/>
        <v>21</v>
      </c>
      <c r="AG120" s="157">
        <v>699</v>
      </c>
      <c r="AH120" s="186">
        <f t="shared" ref="AH120" si="420">+AI120-AI119</f>
        <v>0</v>
      </c>
      <c r="AI120" s="187">
        <v>4</v>
      </c>
      <c r="AJ120" s="188">
        <f t="shared" ref="AJ120" si="421">+AK120-AK119</f>
        <v>0</v>
      </c>
      <c r="AK120" s="157">
        <v>45</v>
      </c>
      <c r="AL120" s="186">
        <f t="shared" si="332"/>
        <v>1</v>
      </c>
      <c r="AM120" s="157">
        <v>27</v>
      </c>
      <c r="AN120" s="186">
        <f t="shared" ref="AN120" si="422">+AO120-AO119</f>
        <v>0</v>
      </c>
      <c r="AO120" s="189">
        <v>0</v>
      </c>
      <c r="AP120" s="188">
        <f t="shared" ref="AP120:AP121" si="423">+AQ120-AQ119</f>
        <v>1</v>
      </c>
      <c r="AQ120" s="157">
        <v>427</v>
      </c>
      <c r="AR120" s="186">
        <f t="shared" si="273"/>
        <v>17</v>
      </c>
      <c r="AS120" s="157">
        <v>253</v>
      </c>
      <c r="AT120" s="186">
        <f t="shared" ref="AT120" si="424">+AU120-AU119</f>
        <v>0</v>
      </c>
      <c r="AU120" s="190">
        <v>6</v>
      </c>
      <c r="AW120" s="231">
        <f t="shared" ref="AW120" si="425">+Z120</f>
        <v>43944</v>
      </c>
      <c r="AX120" s="133">
        <f t="shared" ref="AX120" si="426">+B120</f>
        <v>2</v>
      </c>
      <c r="AY120" s="231">
        <f t="shared" si="394"/>
        <v>43944</v>
      </c>
      <c r="AZ120" s="133">
        <f t="shared" ref="AZ120" si="427">+C120</f>
        <v>1618</v>
      </c>
      <c r="BA120" s="1">
        <f t="shared" ref="BA120" si="428">+AW120</f>
        <v>43944</v>
      </c>
      <c r="BB120">
        <f t="shared" ref="BB120" si="429">+L120</f>
        <v>34</v>
      </c>
      <c r="BC120">
        <f t="shared" ref="BC120" si="430">+M120</f>
        <v>1</v>
      </c>
      <c r="BD120" s="1">
        <f t="shared" ref="BD120" si="431">+BA120</f>
        <v>43944</v>
      </c>
      <c r="BE120">
        <f t="shared" ref="BE120" si="432">+BE119+BB120</f>
        <v>1260</v>
      </c>
      <c r="BF120">
        <f t="shared" ref="BF120" si="433">+BF119+BC120</f>
        <v>302</v>
      </c>
      <c r="BG120" s="181">
        <f t="shared" si="402"/>
        <v>43944</v>
      </c>
      <c r="BH120">
        <f t="shared" ref="BH120" si="434">+AE120</f>
        <v>1035</v>
      </c>
      <c r="BI120">
        <f t="shared" ref="BI120" si="435">+AG120</f>
        <v>699</v>
      </c>
      <c r="BJ120">
        <f t="shared" ref="BJ120" si="436">+AI120</f>
        <v>4</v>
      </c>
      <c r="BK120" s="181">
        <f t="shared" si="406"/>
        <v>43944</v>
      </c>
      <c r="BL120">
        <f t="shared" ref="BL120" si="437">+AK120</f>
        <v>45</v>
      </c>
      <c r="BM120">
        <f t="shared" ref="BM120" si="438">+AM120</f>
        <v>27</v>
      </c>
      <c r="BN120">
        <f t="shared" ref="BN120" si="439">+AO120</f>
        <v>0</v>
      </c>
      <c r="BO120" s="181">
        <f t="shared" si="410"/>
        <v>43944</v>
      </c>
      <c r="BP120">
        <f t="shared" ref="BP120" si="440">+AQ120</f>
        <v>427</v>
      </c>
      <c r="BQ120">
        <f t="shared" ref="BQ120" si="441">+AS120</f>
        <v>253</v>
      </c>
      <c r="BR120">
        <f t="shared" ref="BR120" si="442">+AU120</f>
        <v>6</v>
      </c>
    </row>
    <row r="121" spans="1:70" x14ac:dyDescent="0.55000000000000004">
      <c r="A121" s="181">
        <v>43945</v>
      </c>
      <c r="B121" s="147">
        <v>11</v>
      </c>
      <c r="C121" s="156">
        <f t="shared" ref="C121" si="443">+B121+C120</f>
        <v>1629</v>
      </c>
      <c r="D121" s="156">
        <f t="shared" ref="D121" si="444">+C121-F121</f>
        <v>720</v>
      </c>
      <c r="E121" s="148">
        <v>25</v>
      </c>
      <c r="F121" s="148">
        <v>909</v>
      </c>
      <c r="G121" s="148">
        <v>1</v>
      </c>
      <c r="H121" s="136"/>
      <c r="I121" s="148">
        <v>14</v>
      </c>
      <c r="J121" s="136"/>
      <c r="K121" s="149">
        <v>0</v>
      </c>
      <c r="L121" s="147">
        <v>29</v>
      </c>
      <c r="M121" s="148">
        <v>4</v>
      </c>
      <c r="N121" s="136"/>
      <c r="O121" s="136"/>
      <c r="P121" s="148">
        <v>1</v>
      </c>
      <c r="Q121" s="148">
        <v>1</v>
      </c>
      <c r="R121" s="136"/>
      <c r="S121" s="136"/>
      <c r="T121" s="148">
        <v>24</v>
      </c>
      <c r="U121" s="148">
        <v>10</v>
      </c>
      <c r="V121" s="136"/>
      <c r="W121" s="42">
        <v>983</v>
      </c>
      <c r="X121" s="149">
        <v>150</v>
      </c>
      <c r="Z121" s="75">
        <f t="shared" si="387"/>
        <v>43945</v>
      </c>
      <c r="AA121" s="232">
        <f t="shared" ref="AA121" si="445">+AE121+AK121+AQ121</f>
        <v>1508</v>
      </c>
      <c r="AB121" s="232">
        <f t="shared" ref="AB121" si="446">+AG121+AM121+AS121</f>
        <v>1016</v>
      </c>
      <c r="AC121" s="233">
        <f t="shared" ref="AC121" si="447">+AI121+AO121+AU121</f>
        <v>10</v>
      </c>
      <c r="AD121" s="185">
        <f t="shared" ref="AD121" si="448">+AE121-AE120</f>
        <v>0</v>
      </c>
      <c r="AE121" s="157">
        <v>1035</v>
      </c>
      <c r="AF121" s="186">
        <f t="shared" si="329"/>
        <v>26</v>
      </c>
      <c r="AG121" s="157">
        <v>725</v>
      </c>
      <c r="AH121" s="186">
        <f t="shared" ref="AH121" si="449">+AI121-AI120</f>
        <v>0</v>
      </c>
      <c r="AI121" s="187">
        <v>4</v>
      </c>
      <c r="AJ121" s="188">
        <f t="shared" ref="AJ121" si="450">+AK121-AK120</f>
        <v>0</v>
      </c>
      <c r="AK121" s="157">
        <v>45</v>
      </c>
      <c r="AL121" s="186">
        <f t="shared" ref="AL121" si="451">+AM121-AM120</f>
        <v>0</v>
      </c>
      <c r="AM121" s="157">
        <v>27</v>
      </c>
      <c r="AN121" s="186">
        <f t="shared" ref="AN121" si="452">+AO121-AO120</f>
        <v>0</v>
      </c>
      <c r="AO121" s="189">
        <v>0</v>
      </c>
      <c r="AP121" s="188">
        <f t="shared" si="423"/>
        <v>1</v>
      </c>
      <c r="AQ121" s="157">
        <v>428</v>
      </c>
      <c r="AR121" s="186">
        <f t="shared" ref="AR121" si="453">+AS121-AS120</f>
        <v>11</v>
      </c>
      <c r="AS121" s="157">
        <v>264</v>
      </c>
      <c r="AT121" s="186">
        <f t="shared" ref="AT121" si="454">+AU121-AU120</f>
        <v>0</v>
      </c>
      <c r="AU121" s="190">
        <v>6</v>
      </c>
      <c r="AW121" s="231">
        <f t="shared" ref="AW121" si="455">+Z121</f>
        <v>43945</v>
      </c>
      <c r="AX121" s="133">
        <f t="shared" ref="AX121" si="456">+B121</f>
        <v>11</v>
      </c>
      <c r="AY121" s="231">
        <f t="shared" si="394"/>
        <v>43945</v>
      </c>
      <c r="AZ121" s="133">
        <f t="shared" ref="AZ121" si="457">+C121</f>
        <v>1629</v>
      </c>
      <c r="BA121" s="1">
        <f t="shared" ref="BA121" si="458">+AW121</f>
        <v>43945</v>
      </c>
      <c r="BB121">
        <f t="shared" ref="BB121" si="459">+L121</f>
        <v>29</v>
      </c>
      <c r="BC121">
        <f t="shared" ref="BC121" si="460">+M121</f>
        <v>4</v>
      </c>
      <c r="BD121" s="1">
        <f t="shared" ref="BD121" si="461">+BA121</f>
        <v>43945</v>
      </c>
      <c r="BE121">
        <f t="shared" ref="BE121" si="462">+BE120+BB121</f>
        <v>1289</v>
      </c>
      <c r="BF121">
        <f t="shared" ref="BF121" si="463">+BF120+BC121</f>
        <v>306</v>
      </c>
      <c r="BG121" s="181">
        <f t="shared" si="402"/>
        <v>43945</v>
      </c>
      <c r="BH121">
        <f t="shared" ref="BH121" si="464">+AE121</f>
        <v>1035</v>
      </c>
      <c r="BI121">
        <f t="shared" ref="BI121" si="465">+AG121</f>
        <v>725</v>
      </c>
      <c r="BJ121">
        <f t="shared" ref="BJ121" si="466">+AI121</f>
        <v>4</v>
      </c>
      <c r="BK121" s="181">
        <f t="shared" si="406"/>
        <v>43945</v>
      </c>
      <c r="BL121">
        <f t="shared" ref="BL121" si="467">+AK121</f>
        <v>45</v>
      </c>
      <c r="BM121">
        <f t="shared" ref="BM121" si="468">+AM121</f>
        <v>27</v>
      </c>
      <c r="BN121">
        <f t="shared" ref="BN121" si="469">+AO121</f>
        <v>0</v>
      </c>
      <c r="BO121" s="181">
        <f t="shared" si="410"/>
        <v>43945</v>
      </c>
      <c r="BP121">
        <f t="shared" ref="BP121" si="470">+AQ121</f>
        <v>428</v>
      </c>
      <c r="BQ121">
        <f t="shared" ref="BQ121" si="471">+AS121</f>
        <v>264</v>
      </c>
      <c r="BR121">
        <f t="shared" ref="BR121" si="472">+AU121</f>
        <v>6</v>
      </c>
    </row>
    <row r="122" spans="1:70" x14ac:dyDescent="0.55000000000000004">
      <c r="A122" s="181">
        <v>43946</v>
      </c>
      <c r="B122" s="147">
        <v>5</v>
      </c>
      <c r="C122" s="156">
        <f t="shared" ref="C122" si="473">+B122+C121</f>
        <v>1634</v>
      </c>
      <c r="D122" s="156">
        <f t="shared" ref="D122" si="474">+C122-F122</f>
        <v>694</v>
      </c>
      <c r="E122" s="148">
        <v>22</v>
      </c>
      <c r="F122" s="148">
        <v>940</v>
      </c>
      <c r="G122" s="148">
        <v>0</v>
      </c>
      <c r="H122" s="136"/>
      <c r="I122" s="148">
        <v>10</v>
      </c>
      <c r="J122" s="136"/>
      <c r="K122" s="149">
        <v>0</v>
      </c>
      <c r="L122" s="147">
        <v>30</v>
      </c>
      <c r="M122" s="148">
        <v>7</v>
      </c>
      <c r="N122" s="136"/>
      <c r="O122" s="136"/>
      <c r="P122" s="148">
        <v>4</v>
      </c>
      <c r="Q122" s="148">
        <v>0</v>
      </c>
      <c r="R122" s="136"/>
      <c r="S122" s="136"/>
      <c r="T122" s="148">
        <v>9</v>
      </c>
      <c r="U122" s="148">
        <v>6</v>
      </c>
      <c r="V122" s="136"/>
      <c r="W122" s="42">
        <v>1000</v>
      </c>
      <c r="X122" s="149">
        <v>151</v>
      </c>
      <c r="Z122" s="75">
        <f t="shared" si="387"/>
        <v>43946</v>
      </c>
      <c r="AA122" s="232">
        <f t="shared" ref="AA122" si="475">+AE122+AK122+AQ122</f>
        <v>1511</v>
      </c>
      <c r="AB122" s="232">
        <f t="shared" ref="AB122" si="476">+AG122+AM122+AS122</f>
        <v>1056</v>
      </c>
      <c r="AC122" s="233">
        <f t="shared" ref="AC122" si="477">+AI122+AO122+AU122</f>
        <v>10</v>
      </c>
      <c r="AD122" s="185">
        <f t="shared" ref="AD122" si="478">+AE122-AE121</f>
        <v>2</v>
      </c>
      <c r="AE122" s="157">
        <v>1037</v>
      </c>
      <c r="AF122" s="186">
        <f t="shared" si="329"/>
        <v>28</v>
      </c>
      <c r="AG122" s="157">
        <v>753</v>
      </c>
      <c r="AH122" s="186">
        <f t="shared" ref="AH122" si="479">+AI122-AI121</f>
        <v>0</v>
      </c>
      <c r="AI122" s="187">
        <v>4</v>
      </c>
      <c r="AJ122" s="188">
        <f t="shared" ref="AJ122" si="480">+AK122-AK121</f>
        <v>0</v>
      </c>
      <c r="AK122" s="157">
        <v>45</v>
      </c>
      <c r="AL122" s="186">
        <f t="shared" ref="AL122:AL123" si="481">+AM122-AM121</f>
        <v>1</v>
      </c>
      <c r="AM122" s="157">
        <v>28</v>
      </c>
      <c r="AN122" s="186">
        <f t="shared" ref="AN122" si="482">+AO122-AO121</f>
        <v>0</v>
      </c>
      <c r="AO122" s="189">
        <v>0</v>
      </c>
      <c r="AP122" s="188">
        <f t="shared" ref="AP122:AP123" si="483">+AQ122-AQ121</f>
        <v>1</v>
      </c>
      <c r="AQ122" s="157">
        <v>429</v>
      </c>
      <c r="AR122" s="186">
        <f t="shared" ref="AR122" si="484">+AS122-AS121</f>
        <v>11</v>
      </c>
      <c r="AS122" s="157">
        <v>275</v>
      </c>
      <c r="AT122" s="186">
        <f t="shared" ref="AT122" si="485">+AU122-AU121</f>
        <v>0</v>
      </c>
      <c r="AU122" s="190">
        <v>6</v>
      </c>
      <c r="AW122" s="231">
        <f t="shared" ref="AW122" si="486">+Z122</f>
        <v>43946</v>
      </c>
      <c r="AX122" s="133">
        <f t="shared" ref="AX122" si="487">+B122</f>
        <v>5</v>
      </c>
      <c r="AY122" s="231">
        <f t="shared" si="394"/>
        <v>43946</v>
      </c>
      <c r="AZ122" s="133">
        <f t="shared" ref="AZ122" si="488">+C122</f>
        <v>1634</v>
      </c>
      <c r="BA122" s="1">
        <f t="shared" ref="BA122" si="489">+AW122</f>
        <v>43946</v>
      </c>
      <c r="BB122">
        <f t="shared" ref="BB122" si="490">+L122</f>
        <v>30</v>
      </c>
      <c r="BC122">
        <f t="shared" ref="BC122" si="491">+M122</f>
        <v>7</v>
      </c>
      <c r="BD122" s="1">
        <f t="shared" ref="BD122" si="492">+BA122</f>
        <v>43946</v>
      </c>
      <c r="BE122">
        <f t="shared" ref="BE122" si="493">+BE121+BB122</f>
        <v>1319</v>
      </c>
      <c r="BF122">
        <f t="shared" ref="BF122" si="494">+BF121+BC122</f>
        <v>313</v>
      </c>
      <c r="BG122" s="181">
        <f t="shared" si="402"/>
        <v>43946</v>
      </c>
      <c r="BH122">
        <f t="shared" ref="BH122" si="495">+AE122</f>
        <v>1037</v>
      </c>
      <c r="BI122">
        <f t="shared" ref="BI122" si="496">+AG122</f>
        <v>753</v>
      </c>
      <c r="BJ122">
        <f t="shared" ref="BJ122" si="497">+AI122</f>
        <v>4</v>
      </c>
      <c r="BK122" s="181">
        <f t="shared" si="406"/>
        <v>43946</v>
      </c>
      <c r="BL122">
        <f t="shared" ref="BL122" si="498">+AK122</f>
        <v>45</v>
      </c>
      <c r="BM122">
        <f t="shared" ref="BM122" si="499">+AM122</f>
        <v>28</v>
      </c>
      <c r="BN122">
        <f t="shared" ref="BN122" si="500">+AO122</f>
        <v>0</v>
      </c>
      <c r="BO122" s="181">
        <f t="shared" si="410"/>
        <v>43946</v>
      </c>
      <c r="BP122">
        <f t="shared" ref="BP122" si="501">+AQ122</f>
        <v>429</v>
      </c>
      <c r="BQ122">
        <f t="shared" ref="BQ122" si="502">+AS122</f>
        <v>275</v>
      </c>
      <c r="BR122">
        <f t="shared" ref="BR122" si="503">+AU122</f>
        <v>6</v>
      </c>
    </row>
    <row r="123" spans="1:70" x14ac:dyDescent="0.55000000000000004">
      <c r="A123" s="181">
        <v>43947</v>
      </c>
      <c r="B123" s="147">
        <v>2</v>
      </c>
      <c r="C123" s="156">
        <f t="shared" ref="C123" si="504">+B123+C122</f>
        <v>1636</v>
      </c>
      <c r="D123" s="156">
        <f t="shared" ref="D123" si="505">+C123-F123</f>
        <v>627</v>
      </c>
      <c r="E123" s="148">
        <v>22</v>
      </c>
      <c r="F123" s="148">
        <v>1009</v>
      </c>
      <c r="G123" s="148">
        <v>4</v>
      </c>
      <c r="H123" s="136"/>
      <c r="I123" s="148">
        <v>7</v>
      </c>
      <c r="J123" s="136"/>
      <c r="K123" s="149">
        <v>0</v>
      </c>
      <c r="L123" s="147">
        <v>25</v>
      </c>
      <c r="M123" s="148">
        <v>1</v>
      </c>
      <c r="N123" s="136"/>
      <c r="O123" s="136"/>
      <c r="P123" s="148">
        <v>0</v>
      </c>
      <c r="Q123" s="148">
        <v>0</v>
      </c>
      <c r="R123" s="136"/>
      <c r="S123" s="136"/>
      <c r="T123" s="148">
        <v>51</v>
      </c>
      <c r="U123" s="148">
        <v>21</v>
      </c>
      <c r="V123" s="136"/>
      <c r="W123" s="42">
        <v>974</v>
      </c>
      <c r="X123" s="149">
        <v>131</v>
      </c>
      <c r="Z123" s="75">
        <f t="shared" si="387"/>
        <v>43947</v>
      </c>
      <c r="AA123" s="232">
        <f t="shared" ref="AA123" si="506">+AE123+AK123+AQ123</f>
        <v>1511</v>
      </c>
      <c r="AB123" s="232">
        <f t="shared" ref="AB123" si="507">+AG123+AM123+AS123</f>
        <v>1084</v>
      </c>
      <c r="AC123" s="233">
        <f t="shared" ref="AC123" si="508">+AI123+AO123+AU123</f>
        <v>10</v>
      </c>
      <c r="AD123" s="185">
        <f t="shared" ref="AD123" si="509">+AE123-AE122</f>
        <v>0</v>
      </c>
      <c r="AE123" s="157">
        <v>1037</v>
      </c>
      <c r="AF123" s="186">
        <f t="shared" ref="AF123" si="510">+AG123-AG122</f>
        <v>19</v>
      </c>
      <c r="AG123" s="157">
        <v>772</v>
      </c>
      <c r="AH123" s="186">
        <f t="shared" ref="AH123" si="511">+AI123-AI122</f>
        <v>0</v>
      </c>
      <c r="AI123" s="187">
        <v>4</v>
      </c>
      <c r="AJ123" s="188">
        <f t="shared" ref="AJ123" si="512">+AK123-AK122</f>
        <v>0</v>
      </c>
      <c r="AK123" s="157">
        <v>45</v>
      </c>
      <c r="AL123" s="186">
        <f t="shared" si="481"/>
        <v>3</v>
      </c>
      <c r="AM123" s="157">
        <v>31</v>
      </c>
      <c r="AN123" s="186">
        <f t="shared" ref="AN123" si="513">+AO123-AO122</f>
        <v>0</v>
      </c>
      <c r="AO123" s="189">
        <v>0</v>
      </c>
      <c r="AP123" s="188">
        <f t="shared" si="483"/>
        <v>0</v>
      </c>
      <c r="AQ123" s="157">
        <v>429</v>
      </c>
      <c r="AR123" s="186">
        <f t="shared" ref="AR123:AR124" si="514">+AS123-AS122</f>
        <v>6</v>
      </c>
      <c r="AS123" s="157">
        <v>281</v>
      </c>
      <c r="AT123" s="186">
        <f t="shared" ref="AT123" si="515">+AU123-AU122</f>
        <v>0</v>
      </c>
      <c r="AU123" s="190">
        <v>6</v>
      </c>
      <c r="AW123" s="231">
        <f t="shared" ref="AW123" si="516">+Z123</f>
        <v>43947</v>
      </c>
      <c r="AX123" s="133">
        <f t="shared" ref="AX123" si="517">+B123</f>
        <v>2</v>
      </c>
      <c r="AY123" s="231">
        <f t="shared" si="394"/>
        <v>43947</v>
      </c>
      <c r="AZ123" s="133">
        <f t="shared" ref="AZ123" si="518">+C123</f>
        <v>1636</v>
      </c>
      <c r="BA123" s="1">
        <f t="shared" ref="BA123" si="519">+AW123</f>
        <v>43947</v>
      </c>
      <c r="BB123">
        <f t="shared" ref="BB123" si="520">+L123</f>
        <v>25</v>
      </c>
      <c r="BC123">
        <f t="shared" ref="BC123" si="521">+M123</f>
        <v>1</v>
      </c>
      <c r="BD123" s="1">
        <f t="shared" ref="BD123" si="522">+BA123</f>
        <v>43947</v>
      </c>
      <c r="BE123">
        <f t="shared" ref="BE123" si="523">+BE122+BB123</f>
        <v>1344</v>
      </c>
      <c r="BF123">
        <f t="shared" ref="BF123" si="524">+BF122+BC123</f>
        <v>314</v>
      </c>
      <c r="BG123" s="181">
        <f t="shared" si="402"/>
        <v>43947</v>
      </c>
      <c r="BH123">
        <f t="shared" ref="BH123" si="525">+AE123</f>
        <v>1037</v>
      </c>
      <c r="BI123">
        <f t="shared" ref="BI123" si="526">+AG123</f>
        <v>772</v>
      </c>
      <c r="BJ123">
        <f t="shared" ref="BJ123" si="527">+AI123</f>
        <v>4</v>
      </c>
      <c r="BK123" s="181">
        <f t="shared" si="406"/>
        <v>43947</v>
      </c>
      <c r="BL123">
        <f t="shared" ref="BL123" si="528">+AK123</f>
        <v>45</v>
      </c>
      <c r="BM123">
        <f t="shared" ref="BM123" si="529">+AM123</f>
        <v>31</v>
      </c>
      <c r="BN123">
        <f t="shared" ref="BN123" si="530">+AO123</f>
        <v>0</v>
      </c>
      <c r="BO123" s="181">
        <f t="shared" si="410"/>
        <v>43947</v>
      </c>
      <c r="BP123">
        <f t="shared" ref="BP123" si="531">+AQ123</f>
        <v>429</v>
      </c>
      <c r="BQ123">
        <f t="shared" ref="BQ123" si="532">+AS123</f>
        <v>281</v>
      </c>
      <c r="BR123">
        <f t="shared" ref="BR123" si="533">+AU123</f>
        <v>6</v>
      </c>
    </row>
    <row r="124" spans="1:70" x14ac:dyDescent="0.55000000000000004">
      <c r="A124" s="181">
        <v>43948</v>
      </c>
      <c r="B124" s="147">
        <v>3</v>
      </c>
      <c r="C124" s="156">
        <f t="shared" ref="C124" si="534">+B124+C123</f>
        <v>1639</v>
      </c>
      <c r="D124" s="156">
        <f t="shared" ref="D124" si="535">+C124-F124</f>
        <v>552</v>
      </c>
      <c r="E124" s="148">
        <v>21</v>
      </c>
      <c r="F124" s="148">
        <v>1087</v>
      </c>
      <c r="G124" s="148">
        <v>1</v>
      </c>
      <c r="H124" s="136"/>
      <c r="I124" s="148">
        <v>6</v>
      </c>
      <c r="J124" s="136"/>
      <c r="K124" s="149">
        <v>0</v>
      </c>
      <c r="L124" s="147">
        <v>40</v>
      </c>
      <c r="M124" s="148">
        <v>3</v>
      </c>
      <c r="N124" s="136"/>
      <c r="O124" s="136"/>
      <c r="P124" s="148">
        <v>0</v>
      </c>
      <c r="Q124" s="148">
        <v>0</v>
      </c>
      <c r="R124" s="136"/>
      <c r="S124" s="136"/>
      <c r="T124" s="148">
        <v>17</v>
      </c>
      <c r="U124" s="148">
        <v>4</v>
      </c>
      <c r="V124" s="136"/>
      <c r="W124" s="42">
        <v>997</v>
      </c>
      <c r="X124" s="149">
        <v>130</v>
      </c>
      <c r="Z124" s="75">
        <f t="shared" si="387"/>
        <v>43948</v>
      </c>
      <c r="AA124" s="232">
        <f t="shared" ref="AA124" si="536">+AE124+AK124+AQ124</f>
        <v>1511</v>
      </c>
      <c r="AB124" s="232">
        <f t="shared" ref="AB124" si="537">+AG124+AM124+AS124</f>
        <v>1109</v>
      </c>
      <c r="AC124" s="233">
        <f t="shared" ref="AC124" si="538">+AI124+AO124+AU124</f>
        <v>10</v>
      </c>
      <c r="AD124" s="185">
        <f t="shared" ref="AD124" si="539">+AE124-AE123</f>
        <v>0</v>
      </c>
      <c r="AE124" s="157">
        <v>1037</v>
      </c>
      <c r="AF124" s="186">
        <f t="shared" ref="AF124" si="540">+AG124-AG123</f>
        <v>15</v>
      </c>
      <c r="AG124" s="157">
        <v>787</v>
      </c>
      <c r="AH124" s="186">
        <f t="shared" ref="AH124" si="541">+AI124-AI123</f>
        <v>0</v>
      </c>
      <c r="AI124" s="187">
        <v>4</v>
      </c>
      <c r="AJ124" s="188">
        <f t="shared" ref="AJ124" si="542">+AK124-AK123</f>
        <v>0</v>
      </c>
      <c r="AK124" s="157">
        <v>45</v>
      </c>
      <c r="AL124" s="186">
        <f t="shared" ref="AL124" si="543">+AM124-AM123</f>
        <v>1</v>
      </c>
      <c r="AM124" s="157">
        <v>32</v>
      </c>
      <c r="AN124" s="186">
        <f t="shared" ref="AN124" si="544">+AO124-AO123</f>
        <v>0</v>
      </c>
      <c r="AO124" s="189">
        <v>0</v>
      </c>
      <c r="AP124" s="188">
        <f t="shared" ref="AP124" si="545">+AQ124-AQ123</f>
        <v>0</v>
      </c>
      <c r="AQ124" s="157">
        <v>429</v>
      </c>
      <c r="AR124" s="186">
        <f t="shared" si="514"/>
        <v>9</v>
      </c>
      <c r="AS124" s="157">
        <v>290</v>
      </c>
      <c r="AT124" s="186">
        <f t="shared" ref="AT124" si="546">+AU124-AU123</f>
        <v>0</v>
      </c>
      <c r="AU124" s="190">
        <v>6</v>
      </c>
      <c r="AW124" s="231">
        <f t="shared" ref="AW124" si="547">+Z124</f>
        <v>43948</v>
      </c>
      <c r="AX124" s="133">
        <f t="shared" ref="AX124" si="548">+B124</f>
        <v>3</v>
      </c>
      <c r="AY124" s="231">
        <f t="shared" si="394"/>
        <v>43948</v>
      </c>
      <c r="AZ124" s="133">
        <f t="shared" ref="AZ124" si="549">+C124</f>
        <v>1639</v>
      </c>
      <c r="BA124" s="1">
        <f t="shared" ref="BA124" si="550">+AW124</f>
        <v>43948</v>
      </c>
      <c r="BB124">
        <f t="shared" ref="BB124" si="551">+L124</f>
        <v>40</v>
      </c>
      <c r="BC124">
        <f t="shared" ref="BC124" si="552">+M124</f>
        <v>3</v>
      </c>
      <c r="BD124" s="1">
        <f t="shared" ref="BD124" si="553">+BA124</f>
        <v>43948</v>
      </c>
      <c r="BE124">
        <f t="shared" ref="BE124" si="554">+BE123+BB124</f>
        <v>1384</v>
      </c>
      <c r="BF124">
        <f t="shared" ref="BF124" si="555">+BF123+BC124</f>
        <v>317</v>
      </c>
      <c r="BG124" s="181">
        <f t="shared" si="402"/>
        <v>43948</v>
      </c>
      <c r="BH124">
        <f t="shared" ref="BH124" si="556">+AE124</f>
        <v>1037</v>
      </c>
      <c r="BI124">
        <f t="shared" ref="BI124" si="557">+AG124</f>
        <v>787</v>
      </c>
      <c r="BJ124">
        <f t="shared" ref="BJ124" si="558">+AI124</f>
        <v>4</v>
      </c>
      <c r="BK124" s="181">
        <f t="shared" si="406"/>
        <v>43948</v>
      </c>
      <c r="BL124">
        <f t="shared" ref="BL124" si="559">+AK124</f>
        <v>45</v>
      </c>
      <c r="BM124">
        <f t="shared" ref="BM124" si="560">+AM124</f>
        <v>32</v>
      </c>
      <c r="BN124">
        <f t="shared" ref="BN124" si="561">+AO124</f>
        <v>0</v>
      </c>
      <c r="BO124" s="181">
        <f t="shared" si="410"/>
        <v>43948</v>
      </c>
      <c r="BP124">
        <f t="shared" ref="BP124" si="562">+AQ124</f>
        <v>429</v>
      </c>
      <c r="BQ124">
        <f t="shared" ref="BQ124" si="563">+AS124</f>
        <v>290</v>
      </c>
      <c r="BR124">
        <f t="shared" ref="BR124" si="564">+AU124</f>
        <v>6</v>
      </c>
    </row>
    <row r="125" spans="1:70" x14ac:dyDescent="0.55000000000000004">
      <c r="A125" s="77"/>
      <c r="B125" s="147"/>
      <c r="C125" s="156"/>
      <c r="D125" s="148"/>
      <c r="E125" s="148"/>
      <c r="F125" s="148"/>
      <c r="G125" s="148"/>
      <c r="H125" s="136"/>
      <c r="I125" s="148"/>
      <c r="J125" s="136"/>
      <c r="K125" s="149"/>
      <c r="L125" s="147"/>
      <c r="M125" s="148"/>
      <c r="N125" s="136"/>
      <c r="O125" s="136"/>
      <c r="P125" s="148"/>
      <c r="Q125" s="148"/>
      <c r="R125" s="136"/>
      <c r="S125" s="136"/>
      <c r="T125" s="148"/>
      <c r="U125" s="148"/>
      <c r="V125" s="136"/>
      <c r="W125" s="42"/>
      <c r="X125" s="149"/>
      <c r="Z125" s="77"/>
      <c r="AA125" s="223"/>
      <c r="AB125" s="223"/>
      <c r="AC125" s="223"/>
      <c r="AD125" s="185"/>
      <c r="AE125" s="157"/>
      <c r="AF125" s="186"/>
      <c r="AG125" s="157"/>
      <c r="AH125" s="186"/>
      <c r="AI125" s="187"/>
      <c r="AJ125" s="188"/>
      <c r="AK125" s="157"/>
      <c r="AL125" s="186"/>
      <c r="AM125" s="157"/>
      <c r="AN125" s="186"/>
      <c r="AO125" s="189"/>
      <c r="AP125" s="188"/>
      <c r="AQ125" s="157"/>
      <c r="AR125" s="186"/>
      <c r="AS125" s="157"/>
      <c r="AT125" s="186"/>
      <c r="AU125" s="190"/>
    </row>
    <row r="126" spans="1:70" ht="18.5" thickBot="1" x14ac:dyDescent="0.6">
      <c r="A126" s="66"/>
      <c r="B126" s="147"/>
      <c r="C126" s="156"/>
      <c r="D126" s="148"/>
      <c r="E126" s="148"/>
      <c r="F126" s="148"/>
      <c r="G126" s="148"/>
      <c r="H126" s="136"/>
      <c r="I126" s="148"/>
      <c r="J126" s="136"/>
      <c r="K126" s="149"/>
      <c r="L126" s="147"/>
      <c r="M126" s="148"/>
      <c r="N126" s="136"/>
      <c r="O126" s="136"/>
      <c r="P126" s="148"/>
      <c r="Q126" s="148"/>
      <c r="R126" s="136"/>
      <c r="S126" s="136"/>
      <c r="T126" s="148"/>
      <c r="U126" s="148"/>
      <c r="V126" s="136"/>
      <c r="W126" s="42"/>
      <c r="X126" s="149"/>
      <c r="Z126" s="66"/>
      <c r="AA126" s="64"/>
      <c r="AB126" s="64"/>
      <c r="AC126" s="64"/>
      <c r="AD126" s="185"/>
      <c r="AE126" s="157"/>
      <c r="AF126" s="186"/>
      <c r="AG126" s="157"/>
      <c r="AH126" s="186"/>
      <c r="AI126" s="187"/>
      <c r="AJ126" s="188"/>
      <c r="AK126" s="157"/>
      <c r="AL126" s="186"/>
      <c r="AM126" s="157"/>
      <c r="AN126" s="186"/>
      <c r="AO126" s="189"/>
      <c r="AP126" s="188"/>
      <c r="AQ126" s="157"/>
      <c r="AR126" s="186"/>
      <c r="AS126" s="157"/>
      <c r="AT126" s="186"/>
      <c r="AU126" s="190"/>
    </row>
    <row r="130" spans="1:29" x14ac:dyDescent="0.55000000000000004">
      <c r="A130" s="131"/>
      <c r="Z130" s="131"/>
      <c r="AA130" s="131"/>
      <c r="AB130" s="131"/>
      <c r="AC130" s="131"/>
    </row>
  </sheetData>
  <mergeCells count="32">
    <mergeCell ref="T5:X6"/>
    <mergeCell ref="P5:S6"/>
    <mergeCell ref="AD6:AE6"/>
    <mergeCell ref="AD5:AI5"/>
    <mergeCell ref="AH6:AI6"/>
    <mergeCell ref="AF6:AG6"/>
    <mergeCell ref="Z5:Z7"/>
    <mergeCell ref="AA5:AC6"/>
    <mergeCell ref="AJ5:AO5"/>
    <mergeCell ref="AJ6:AK6"/>
    <mergeCell ref="AL6:AM6"/>
    <mergeCell ref="AN6:AO6"/>
    <mergeCell ref="AP5:AU5"/>
    <mergeCell ref="AP6:AQ6"/>
    <mergeCell ref="AR6:AS6"/>
    <mergeCell ref="AT6:AU6"/>
    <mergeCell ref="L5:M6"/>
    <mergeCell ref="N5:O6"/>
    <mergeCell ref="B4:K4"/>
    <mergeCell ref="A5:A7"/>
    <mergeCell ref="J5:K5"/>
    <mergeCell ref="B5:E5"/>
    <mergeCell ref="G5:I5"/>
    <mergeCell ref="F5:F7"/>
    <mergeCell ref="B6:C6"/>
    <mergeCell ref="E6:E7"/>
    <mergeCell ref="D6:D7"/>
    <mergeCell ref="I6:I7"/>
    <mergeCell ref="H6:H7"/>
    <mergeCell ref="G6:G7"/>
    <mergeCell ref="K6:K7"/>
    <mergeCell ref="J6:J7"/>
  </mergeCells>
  <phoneticPr fontId="1"/>
  <pageMargins left="0.7" right="0.7" top="0.75" bottom="0.75" header="0.3" footer="0.3"/>
  <pageSetup paperSize="9" orientation="portrait" horizontalDpi="4294967293"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15D690-4DFF-4D23-B375-F267FFD13EA9}">
  <sheetPr>
    <tabColor rgb="FFFFFF00"/>
  </sheetPr>
  <dimension ref="A1"/>
  <sheetViews>
    <sheetView topLeftCell="A28" zoomScale="70" zoomScaleNormal="70" workbookViewId="0">
      <selection activeCell="S36" sqref="S36"/>
    </sheetView>
  </sheetViews>
  <sheetFormatPr defaultRowHeight="18" x14ac:dyDescent="0.55000000000000004"/>
  <sheetData/>
  <phoneticPr fontId="1"/>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3F41ED-ABA9-4D9E-962E-1B6C0099E2E7}">
  <dimension ref="B4:CL19"/>
  <sheetViews>
    <sheetView topLeftCell="A4" workbookViewId="0">
      <selection activeCell="D13" sqref="D13"/>
    </sheetView>
  </sheetViews>
  <sheetFormatPr defaultRowHeight="18" x14ac:dyDescent="0.55000000000000004"/>
  <cols>
    <col min="3" max="3" width="11.1640625" customWidth="1"/>
    <col min="8" max="8" width="4.83203125" bestFit="1" customWidth="1"/>
    <col min="9" max="9" width="6.58203125" bestFit="1" customWidth="1"/>
    <col min="10" max="10" width="7.75" bestFit="1" customWidth="1"/>
    <col min="11" max="11" width="5.58203125" bestFit="1" customWidth="1"/>
    <col min="12" max="13" width="5.6640625" bestFit="1" customWidth="1"/>
    <col min="14" max="14" width="6.4140625" bestFit="1" customWidth="1"/>
    <col min="15" max="15" width="6.58203125" bestFit="1" customWidth="1"/>
    <col min="16" max="16" width="6.5" bestFit="1" customWidth="1"/>
    <col min="17" max="17" width="4.83203125" bestFit="1" customWidth="1"/>
    <col min="18" max="18" width="6.6640625" bestFit="1" customWidth="1"/>
    <col min="19" max="19" width="5.58203125" bestFit="1" customWidth="1"/>
    <col min="20" max="20" width="4.9140625" bestFit="1" customWidth="1"/>
    <col min="23" max="23" width="5.6640625" bestFit="1" customWidth="1"/>
    <col min="26" max="26" width="5" bestFit="1" customWidth="1"/>
    <col min="27" max="27" width="7.75" bestFit="1" customWidth="1"/>
    <col min="28" max="28" width="7.58203125" bestFit="1" customWidth="1"/>
    <col min="29" max="31" width="4.83203125" bestFit="1" customWidth="1"/>
    <col min="32" max="32" width="6.1640625" bestFit="1" customWidth="1"/>
    <col min="33" max="34" width="4.83203125" bestFit="1" customWidth="1"/>
    <col min="35" max="35" width="6.58203125" bestFit="1" customWidth="1"/>
    <col min="36" max="36" width="6.5" bestFit="1" customWidth="1"/>
    <col min="37" max="39" width="4.83203125" bestFit="1" customWidth="1"/>
    <col min="40" max="40" width="4.58203125" customWidth="1"/>
    <col min="42" max="42" width="5" bestFit="1" customWidth="1"/>
    <col min="43" max="44" width="5" customWidth="1"/>
    <col min="45" max="45" width="7.75" bestFit="1" customWidth="1"/>
    <col min="46" max="46" width="7.58203125" bestFit="1" customWidth="1"/>
    <col min="47" max="48" width="4.83203125" bestFit="1" customWidth="1"/>
    <col min="49" max="49" width="4.83203125" customWidth="1"/>
    <col min="50" max="50" width="4.83203125" bestFit="1" customWidth="1"/>
    <col min="51" max="51" width="4.83203125" customWidth="1"/>
    <col min="52" max="52" width="6.1640625" bestFit="1" customWidth="1"/>
    <col min="53" max="54" width="4.83203125" bestFit="1" customWidth="1"/>
    <col min="55" max="55" width="6.58203125" bestFit="1" customWidth="1"/>
    <col min="56" max="56" width="6.58203125" customWidth="1"/>
    <col min="57" max="57" width="6.5" bestFit="1" customWidth="1"/>
    <col min="58" max="58" width="4.83203125" bestFit="1" customWidth="1"/>
    <col min="59" max="59" width="4.83203125" customWidth="1"/>
    <col min="60" max="61" width="4.83203125" bestFit="1" customWidth="1"/>
    <col min="62" max="62" width="4.58203125" customWidth="1"/>
    <col min="64" max="64" width="5" bestFit="1" customWidth="1"/>
    <col min="65" max="66" width="5" customWidth="1"/>
    <col min="67" max="67" width="7.75" bestFit="1" customWidth="1"/>
    <col min="68" max="68" width="7.58203125" bestFit="1" customWidth="1"/>
    <col min="69" max="70" width="4.83203125" bestFit="1" customWidth="1"/>
    <col min="71" max="72" width="4.83203125" customWidth="1"/>
    <col min="73" max="73" width="4.83203125" bestFit="1" customWidth="1"/>
    <col min="74" max="74" width="4.83203125" customWidth="1"/>
    <col min="75" max="75" width="6.1640625" bestFit="1" customWidth="1"/>
    <col min="76" max="77" width="4.83203125" bestFit="1" customWidth="1"/>
    <col min="78" max="78" width="6.58203125" bestFit="1" customWidth="1"/>
    <col min="79" max="79" width="6.58203125" customWidth="1"/>
    <col min="80" max="80" width="6.5" bestFit="1" customWidth="1"/>
    <col min="81" max="81" width="4.83203125" bestFit="1" customWidth="1"/>
    <col min="82" max="82" width="4.83203125" customWidth="1"/>
    <col min="83" max="84" width="4.83203125" bestFit="1" customWidth="1"/>
    <col min="85" max="85" width="4.83203125" customWidth="1"/>
    <col min="86" max="89" width="4.83203125" bestFit="1" customWidth="1"/>
  </cols>
  <sheetData>
    <row r="4" spans="2:90" x14ac:dyDescent="0.55000000000000004">
      <c r="B4" s="313" t="s">
        <v>2</v>
      </c>
      <c r="C4" s="313"/>
      <c r="G4" s="35" t="s">
        <v>63</v>
      </c>
      <c r="H4" s="4"/>
      <c r="I4" s="4"/>
      <c r="J4" s="4"/>
      <c r="K4" s="4"/>
      <c r="L4" s="4"/>
      <c r="M4" s="4"/>
      <c r="N4" s="4"/>
      <c r="O4" s="4"/>
      <c r="P4" s="4"/>
      <c r="Q4" s="4"/>
      <c r="R4" s="4"/>
      <c r="S4" s="4"/>
      <c r="T4" s="4"/>
      <c r="U4" s="4"/>
      <c r="V4" s="4" t="s">
        <v>54</v>
      </c>
      <c r="W4" s="4"/>
      <c r="X4" s="4"/>
      <c r="Y4" s="36" t="s">
        <v>64</v>
      </c>
      <c r="Z4" s="7"/>
      <c r="AA4" s="7"/>
      <c r="AB4" s="7"/>
      <c r="AC4" s="7"/>
      <c r="AD4" s="7"/>
      <c r="AE4" s="7"/>
      <c r="AF4" s="7"/>
      <c r="AG4" s="7"/>
      <c r="AH4" s="7"/>
      <c r="AI4" s="7"/>
      <c r="AJ4" s="7"/>
      <c r="AK4" s="7"/>
      <c r="AL4" s="7"/>
      <c r="AM4" s="7"/>
      <c r="AO4" s="6" t="s">
        <v>65</v>
      </c>
      <c r="AP4" s="27"/>
      <c r="AQ4" s="27"/>
      <c r="AR4" s="27"/>
      <c r="AS4" s="27"/>
      <c r="AT4" s="27"/>
      <c r="AU4" s="27"/>
      <c r="AV4" s="27"/>
      <c r="AW4" s="27"/>
      <c r="AX4" s="27"/>
      <c r="AY4" s="27"/>
      <c r="AZ4" s="27"/>
      <c r="BA4" s="27"/>
      <c r="BB4" s="27"/>
      <c r="BC4" s="27"/>
      <c r="BD4" s="27"/>
      <c r="BE4" s="27"/>
      <c r="BF4" s="27"/>
      <c r="BG4" s="27"/>
      <c r="BH4" s="27"/>
      <c r="BI4" s="27"/>
      <c r="BK4" s="6" t="s">
        <v>55</v>
      </c>
      <c r="BL4" s="5"/>
      <c r="BM4" s="5"/>
      <c r="BN4" s="5"/>
      <c r="BO4" s="5"/>
      <c r="BP4" s="5"/>
      <c r="BQ4" s="5"/>
      <c r="BR4" s="5"/>
      <c r="BS4" s="5"/>
      <c r="BT4" s="5"/>
      <c r="BU4" s="5"/>
      <c r="BV4" s="5"/>
      <c r="BW4" s="5"/>
      <c r="BX4" s="5"/>
      <c r="BY4" s="5"/>
      <c r="BZ4" s="5"/>
      <c r="CA4" s="5"/>
      <c r="CB4" s="5"/>
      <c r="CC4" s="5"/>
      <c r="CD4" s="5"/>
      <c r="CE4" s="5"/>
      <c r="CF4" s="5"/>
      <c r="CH4" s="313" t="s">
        <v>38</v>
      </c>
      <c r="CI4" s="313"/>
      <c r="CJ4" s="313"/>
      <c r="CK4" s="313"/>
      <c r="CL4" s="313"/>
    </row>
    <row r="5" spans="2:90" x14ac:dyDescent="0.55000000000000004">
      <c r="B5" t="s">
        <v>3</v>
      </c>
      <c r="C5" t="s">
        <v>1</v>
      </c>
      <c r="D5" s="313" t="s">
        <v>4</v>
      </c>
      <c r="E5" s="313"/>
      <c r="H5" s="12" t="s">
        <v>8</v>
      </c>
      <c r="I5" s="12" t="s">
        <v>50</v>
      </c>
      <c r="J5" s="12" t="s">
        <v>10</v>
      </c>
      <c r="K5" s="12" t="s">
        <v>46</v>
      </c>
      <c r="L5" s="12" t="s">
        <v>6</v>
      </c>
      <c r="M5" s="12" t="s">
        <v>48</v>
      </c>
      <c r="N5" s="12" t="s">
        <v>36</v>
      </c>
      <c r="O5" s="12" t="s">
        <v>29</v>
      </c>
      <c r="P5" s="12" t="s">
        <v>7</v>
      </c>
      <c r="Q5" s="12" t="s">
        <v>11</v>
      </c>
      <c r="R5" s="12" t="s">
        <v>42</v>
      </c>
      <c r="S5" s="12" t="s">
        <v>12</v>
      </c>
      <c r="T5" s="12" t="s">
        <v>13</v>
      </c>
      <c r="W5" t="s">
        <v>6</v>
      </c>
      <c r="Y5" s="7"/>
      <c r="Z5" s="14" t="s">
        <v>14</v>
      </c>
      <c r="AA5" s="14" t="s">
        <v>10</v>
      </c>
      <c r="AB5" s="14" t="s">
        <v>33</v>
      </c>
      <c r="AC5" s="14" t="s">
        <v>16</v>
      </c>
      <c r="AD5" s="14" t="s">
        <v>15</v>
      </c>
      <c r="AE5" s="14" t="s">
        <v>6</v>
      </c>
      <c r="AF5" s="14" t="s">
        <v>36</v>
      </c>
      <c r="AG5" s="14" t="s">
        <v>35</v>
      </c>
      <c r="AH5" s="14" t="s">
        <v>17</v>
      </c>
      <c r="AI5" s="14" t="s">
        <v>29</v>
      </c>
      <c r="AJ5" s="14" t="s">
        <v>7</v>
      </c>
      <c r="AK5" s="14" t="s">
        <v>11</v>
      </c>
      <c r="AL5" s="14" t="s">
        <v>12</v>
      </c>
      <c r="AM5" s="14" t="s">
        <v>13</v>
      </c>
      <c r="AP5" s="28" t="s">
        <v>14</v>
      </c>
      <c r="AQ5" s="28" t="s">
        <v>8</v>
      </c>
      <c r="AR5" s="28" t="s">
        <v>50</v>
      </c>
      <c r="AS5" s="28" t="s">
        <v>10</v>
      </c>
      <c r="AT5" s="28" t="s">
        <v>33</v>
      </c>
      <c r="AU5" s="28" t="s">
        <v>16</v>
      </c>
      <c r="AV5" s="28" t="s">
        <v>15</v>
      </c>
      <c r="AW5" s="28" t="s">
        <v>46</v>
      </c>
      <c r="AX5" s="28" t="s">
        <v>6</v>
      </c>
      <c r="AY5" s="28" t="s">
        <v>48</v>
      </c>
      <c r="AZ5" s="28" t="s">
        <v>36</v>
      </c>
      <c r="BA5" s="28" t="s">
        <v>35</v>
      </c>
      <c r="BB5" s="28" t="s">
        <v>17</v>
      </c>
      <c r="BC5" s="28" t="s">
        <v>29</v>
      </c>
      <c r="BD5" s="28" t="s">
        <v>62</v>
      </c>
      <c r="BE5" s="28" t="s">
        <v>7</v>
      </c>
      <c r="BF5" s="28" t="s">
        <v>11</v>
      </c>
      <c r="BG5" s="28" t="s">
        <v>58</v>
      </c>
      <c r="BH5" s="28" t="s">
        <v>12</v>
      </c>
      <c r="BI5" s="28" t="s">
        <v>13</v>
      </c>
      <c r="BL5" s="18" t="s">
        <v>14</v>
      </c>
      <c r="BM5" s="18" t="s">
        <v>8</v>
      </c>
      <c r="BN5" s="18" t="s">
        <v>50</v>
      </c>
      <c r="BO5" s="18" t="s">
        <v>10</v>
      </c>
      <c r="BP5" s="18" t="s">
        <v>33</v>
      </c>
      <c r="BQ5" s="18" t="s">
        <v>16</v>
      </c>
      <c r="BR5" s="18" t="s">
        <v>15</v>
      </c>
      <c r="BS5" s="18" t="s">
        <v>67</v>
      </c>
      <c r="BT5" s="18" t="s">
        <v>46</v>
      </c>
      <c r="BU5" s="18" t="s">
        <v>6</v>
      </c>
      <c r="BV5" s="18" t="s">
        <v>48</v>
      </c>
      <c r="BW5" s="18" t="s">
        <v>36</v>
      </c>
      <c r="BX5" s="18" t="s">
        <v>35</v>
      </c>
      <c r="BY5" s="18" t="s">
        <v>17</v>
      </c>
      <c r="BZ5" s="18" t="s">
        <v>29</v>
      </c>
      <c r="CA5" s="18" t="s">
        <v>62</v>
      </c>
      <c r="CB5" s="18" t="s">
        <v>7</v>
      </c>
      <c r="CC5" s="18" t="s">
        <v>11</v>
      </c>
      <c r="CD5" s="18" t="s">
        <v>58</v>
      </c>
      <c r="CE5" s="18" t="s">
        <v>12</v>
      </c>
      <c r="CF5" s="18" t="s">
        <v>13</v>
      </c>
      <c r="CH5" t="s">
        <v>9</v>
      </c>
      <c r="CI5" t="s">
        <v>39</v>
      </c>
      <c r="CJ5" t="s">
        <v>40</v>
      </c>
      <c r="CK5" t="s">
        <v>41</v>
      </c>
    </row>
    <row r="6" spans="2:90" x14ac:dyDescent="0.55000000000000004">
      <c r="D6" s="2"/>
      <c r="E6" s="2"/>
      <c r="G6" t="s">
        <v>9</v>
      </c>
      <c r="H6" s="12" t="s">
        <v>26</v>
      </c>
      <c r="I6" s="12" t="s">
        <v>51</v>
      </c>
      <c r="J6" s="12" t="s">
        <v>31</v>
      </c>
      <c r="K6" s="12" t="s">
        <v>47</v>
      </c>
      <c r="L6" s="12" t="s">
        <v>27</v>
      </c>
      <c r="M6" s="12" t="s">
        <v>49</v>
      </c>
      <c r="N6" s="12" t="s">
        <v>45</v>
      </c>
      <c r="O6" s="12" t="s">
        <v>30</v>
      </c>
      <c r="P6" s="12" t="s">
        <v>28</v>
      </c>
      <c r="Q6" s="12" t="s">
        <v>52</v>
      </c>
      <c r="R6" s="12" t="s">
        <v>43</v>
      </c>
      <c r="S6" s="12" t="s">
        <v>53</v>
      </c>
      <c r="T6" s="12" t="s">
        <v>44</v>
      </c>
      <c r="V6" t="s">
        <v>9</v>
      </c>
      <c r="W6" t="s">
        <v>27</v>
      </c>
      <c r="Y6" s="7"/>
      <c r="Z6" s="14" t="s">
        <v>18</v>
      </c>
      <c r="AA6" s="14" t="s">
        <v>31</v>
      </c>
      <c r="AB6" s="14" t="s">
        <v>32</v>
      </c>
      <c r="AC6" s="14" t="s">
        <v>24</v>
      </c>
      <c r="AD6" s="14" t="s">
        <v>23</v>
      </c>
      <c r="AE6" s="14" t="s">
        <v>22</v>
      </c>
      <c r="AF6" s="14" t="s">
        <v>37</v>
      </c>
      <c r="AG6" s="14" t="s">
        <v>34</v>
      </c>
      <c r="AH6" s="14" t="s">
        <v>25</v>
      </c>
      <c r="AI6" s="14" t="s">
        <v>30</v>
      </c>
      <c r="AJ6" s="14" t="s">
        <v>28</v>
      </c>
      <c r="AK6" s="14" t="s">
        <v>19</v>
      </c>
      <c r="AL6" s="14" t="s">
        <v>20</v>
      </c>
      <c r="AM6" s="14" t="s">
        <v>21</v>
      </c>
      <c r="AP6" s="28" t="s">
        <v>18</v>
      </c>
      <c r="AQ6" s="28" t="s">
        <v>56</v>
      </c>
      <c r="AR6" s="28" t="s">
        <v>60</v>
      </c>
      <c r="AS6" s="28" t="s">
        <v>31</v>
      </c>
      <c r="AT6" s="28" t="s">
        <v>32</v>
      </c>
      <c r="AU6" s="28" t="s">
        <v>24</v>
      </c>
      <c r="AV6" s="28" t="s">
        <v>23</v>
      </c>
      <c r="AW6" s="28" t="s">
        <v>59</v>
      </c>
      <c r="AX6" s="28" t="s">
        <v>22</v>
      </c>
      <c r="AY6" s="28" t="s">
        <v>49</v>
      </c>
      <c r="AZ6" s="28" t="s">
        <v>37</v>
      </c>
      <c r="BA6" s="28" t="s">
        <v>34</v>
      </c>
      <c r="BB6" s="28" t="s">
        <v>25</v>
      </c>
      <c r="BC6" s="28" t="s">
        <v>30</v>
      </c>
      <c r="BD6" s="28" t="s">
        <v>61</v>
      </c>
      <c r="BE6" s="28" t="s">
        <v>28</v>
      </c>
      <c r="BF6" s="28" t="s">
        <v>19</v>
      </c>
      <c r="BG6" s="28" t="s">
        <v>57</v>
      </c>
      <c r="BH6" s="28" t="s">
        <v>20</v>
      </c>
      <c r="BI6" s="28" t="s">
        <v>21</v>
      </c>
      <c r="BL6" s="18" t="s">
        <v>18</v>
      </c>
      <c r="BM6" s="18" t="s">
        <v>56</v>
      </c>
      <c r="BN6" s="18" t="s">
        <v>60</v>
      </c>
      <c r="BO6" s="18" t="s">
        <v>31</v>
      </c>
      <c r="BP6" s="18" t="s">
        <v>32</v>
      </c>
      <c r="BQ6" s="18" t="s">
        <v>24</v>
      </c>
      <c r="BR6" s="18" t="s">
        <v>23</v>
      </c>
      <c r="BS6" s="18" t="s">
        <v>66</v>
      </c>
      <c r="BT6" s="18" t="s">
        <v>59</v>
      </c>
      <c r="BU6" s="18" t="s">
        <v>22</v>
      </c>
      <c r="BV6" s="18" t="s">
        <v>49</v>
      </c>
      <c r="BW6" s="18" t="s">
        <v>37</v>
      </c>
      <c r="BX6" s="18" t="s">
        <v>34</v>
      </c>
      <c r="BY6" s="18" t="s">
        <v>25</v>
      </c>
      <c r="BZ6" s="18" t="s">
        <v>30</v>
      </c>
      <c r="CA6" s="18" t="s">
        <v>61</v>
      </c>
      <c r="CB6" s="18" t="s">
        <v>28</v>
      </c>
      <c r="CC6" s="18" t="s">
        <v>19</v>
      </c>
      <c r="CD6" s="18" t="s">
        <v>57</v>
      </c>
      <c r="CE6" s="18" t="s">
        <v>20</v>
      </c>
      <c r="CF6" s="18" t="s">
        <v>21</v>
      </c>
    </row>
    <row r="7" spans="2:90" x14ac:dyDescent="0.55000000000000004">
      <c r="D7" s="2"/>
      <c r="E7" s="2"/>
      <c r="H7" s="40"/>
      <c r="I7" s="40"/>
      <c r="J7" s="40"/>
      <c r="K7" s="40"/>
      <c r="L7" s="40"/>
      <c r="M7" s="40"/>
      <c r="N7" s="40"/>
      <c r="O7" s="40"/>
      <c r="P7" s="40"/>
      <c r="Q7" s="40"/>
      <c r="R7" s="40"/>
      <c r="S7" s="40"/>
      <c r="T7" s="40"/>
      <c r="Y7" s="7"/>
      <c r="Z7" s="14"/>
      <c r="AA7" s="14"/>
      <c r="AB7" s="14"/>
      <c r="AC7" s="14"/>
      <c r="AD7" s="14"/>
      <c r="AE7" s="14"/>
      <c r="AF7" s="14"/>
      <c r="AG7" s="14"/>
      <c r="AH7" s="14"/>
      <c r="AI7" s="14"/>
      <c r="AJ7" s="14"/>
      <c r="AK7" s="14"/>
      <c r="AL7" s="14"/>
      <c r="AM7" s="14"/>
      <c r="AP7" s="44"/>
      <c r="AQ7" s="44"/>
      <c r="AR7" s="28"/>
      <c r="AS7" s="41"/>
      <c r="AT7" s="41"/>
      <c r="AU7" s="41"/>
      <c r="AV7" s="41"/>
      <c r="AW7" s="41"/>
      <c r="AX7" s="41"/>
      <c r="AY7" s="41"/>
      <c r="AZ7" s="41"/>
      <c r="BA7" s="41"/>
      <c r="BB7" s="41"/>
      <c r="BC7" s="41"/>
      <c r="BD7" s="41"/>
      <c r="BE7" s="41"/>
      <c r="BF7" s="41"/>
      <c r="BG7" s="41"/>
      <c r="BH7" s="41"/>
      <c r="BI7" s="41"/>
      <c r="BL7" s="42"/>
      <c r="BM7" s="42"/>
      <c r="BN7" s="42"/>
      <c r="BO7" s="43"/>
      <c r="BP7" s="43"/>
      <c r="BQ7" s="43"/>
      <c r="BR7" s="43"/>
      <c r="BS7" s="43"/>
      <c r="BT7" s="43"/>
      <c r="BU7" s="43"/>
      <c r="BV7" s="43"/>
      <c r="BW7" s="43"/>
      <c r="BX7" s="43"/>
      <c r="BY7" s="43"/>
      <c r="BZ7" s="43"/>
      <c r="CA7" s="43"/>
      <c r="CB7" s="43"/>
      <c r="CC7" s="43"/>
      <c r="CD7" s="43"/>
      <c r="CE7" s="43"/>
      <c r="CF7" s="43"/>
    </row>
    <row r="8" spans="2:90" x14ac:dyDescent="0.55000000000000004">
      <c r="D8" s="2"/>
      <c r="E8" s="2"/>
      <c r="H8" s="15"/>
      <c r="I8" s="15"/>
      <c r="J8" s="15"/>
      <c r="K8" s="15"/>
      <c r="L8" s="15"/>
      <c r="M8" s="15"/>
      <c r="N8" s="15"/>
      <c r="O8" s="15"/>
      <c r="P8" s="15"/>
      <c r="Q8" s="15"/>
      <c r="R8" s="15"/>
      <c r="S8" s="15"/>
      <c r="T8" s="15"/>
      <c r="V8" s="24"/>
      <c r="W8" s="24"/>
      <c r="Y8" s="7" t="s">
        <v>9</v>
      </c>
      <c r="Z8" s="9"/>
      <c r="AA8" s="9"/>
      <c r="AB8" s="9"/>
      <c r="AC8" s="9"/>
      <c r="AD8" s="9"/>
      <c r="AE8" s="9"/>
      <c r="AF8" s="9"/>
      <c r="AG8" s="9"/>
      <c r="AH8" s="9"/>
      <c r="AI8" s="9"/>
      <c r="AJ8" s="9"/>
      <c r="AK8" s="9"/>
      <c r="AL8" s="9"/>
      <c r="AM8" s="9"/>
      <c r="AO8" t="s">
        <v>9</v>
      </c>
      <c r="AP8" s="29"/>
      <c r="AQ8" s="29"/>
      <c r="AR8" s="29"/>
      <c r="AS8" s="30"/>
      <c r="AT8" s="30"/>
      <c r="AU8" s="30"/>
      <c r="AV8" s="30"/>
      <c r="AW8" s="30"/>
      <c r="AX8" s="30"/>
      <c r="AY8" s="30"/>
      <c r="AZ8" s="30"/>
      <c r="BA8" s="30"/>
      <c r="BB8" s="30"/>
      <c r="BC8" s="30"/>
      <c r="BD8" s="30"/>
      <c r="BE8" s="30"/>
      <c r="BF8" s="30"/>
      <c r="BG8" s="30"/>
      <c r="BH8" s="30"/>
      <c r="BI8" s="30"/>
      <c r="BK8" t="s">
        <v>9</v>
      </c>
      <c r="BL8" s="19"/>
      <c r="BM8" s="19"/>
      <c r="BN8" s="19"/>
      <c r="BO8" s="20"/>
      <c r="BP8" s="20"/>
      <c r="BQ8" s="20"/>
      <c r="BR8" s="20"/>
      <c r="BS8" s="20"/>
      <c r="BT8" s="20"/>
      <c r="BU8" s="20"/>
      <c r="BV8" s="20"/>
      <c r="BW8" s="20"/>
      <c r="BX8" s="20"/>
      <c r="BY8" s="20"/>
      <c r="BZ8" s="20"/>
      <c r="CA8" s="20"/>
      <c r="CB8" s="20"/>
      <c r="CC8" s="20"/>
      <c r="CD8" s="20"/>
      <c r="CE8" s="20"/>
      <c r="CF8" s="20"/>
    </row>
    <row r="9" spans="2:90" x14ac:dyDescent="0.55000000000000004">
      <c r="D9" s="2"/>
      <c r="E9" s="2"/>
      <c r="H9" s="16"/>
      <c r="I9" s="16"/>
      <c r="J9" s="16"/>
      <c r="K9" s="16"/>
      <c r="L9" s="16"/>
      <c r="M9" s="16"/>
      <c r="N9" s="16"/>
      <c r="O9" s="16"/>
      <c r="P9" s="16"/>
      <c r="Q9" s="16"/>
      <c r="R9" s="16"/>
      <c r="S9" s="16"/>
      <c r="T9" s="16"/>
      <c r="V9" s="25"/>
      <c r="W9" s="25"/>
      <c r="Y9" s="7"/>
      <c r="Z9" s="10"/>
      <c r="AA9" s="10"/>
      <c r="AB9" s="10"/>
      <c r="AC9" s="10"/>
      <c r="AD9" s="10"/>
      <c r="AE9" s="10"/>
      <c r="AF9" s="10"/>
      <c r="AG9" s="10"/>
      <c r="AH9" s="10"/>
      <c r="AI9" s="10"/>
      <c r="AJ9" s="10"/>
      <c r="AK9" s="10"/>
      <c r="AL9" s="10"/>
      <c r="AM9" s="10"/>
      <c r="AP9" s="31"/>
      <c r="AQ9" s="31"/>
      <c r="AR9" s="31"/>
      <c r="AS9" s="32"/>
      <c r="AT9" s="32"/>
      <c r="AU9" s="32"/>
      <c r="AV9" s="32"/>
      <c r="AW9" s="32"/>
      <c r="AX9" s="32"/>
      <c r="AY9" s="32"/>
      <c r="AZ9" s="32"/>
      <c r="BA9" s="32"/>
      <c r="BB9" s="32"/>
      <c r="BC9" s="32"/>
      <c r="BD9" s="32"/>
      <c r="BE9" s="32"/>
      <c r="BF9" s="32"/>
      <c r="BG9" s="32"/>
      <c r="BH9" s="32"/>
      <c r="BI9" s="32"/>
      <c r="BL9" s="21"/>
      <c r="BM9" s="21"/>
      <c r="BN9" s="21"/>
      <c r="BO9" s="13"/>
      <c r="BP9" s="13"/>
      <c r="BQ9" s="13"/>
      <c r="BR9" s="13"/>
      <c r="BS9" s="13"/>
      <c r="BT9" s="13"/>
      <c r="BU9" s="13"/>
      <c r="BV9" s="13"/>
      <c r="BW9" s="13"/>
      <c r="BX9" s="13"/>
      <c r="BY9" s="13"/>
      <c r="BZ9" s="13"/>
      <c r="CA9" s="13"/>
      <c r="CB9" s="13"/>
      <c r="CC9" s="13"/>
      <c r="CD9" s="13"/>
      <c r="CE9" s="13"/>
      <c r="CF9" s="13"/>
    </row>
    <row r="10" spans="2:90" x14ac:dyDescent="0.55000000000000004">
      <c r="D10" s="2"/>
      <c r="E10" s="2"/>
      <c r="H10" s="16"/>
      <c r="I10" s="16"/>
      <c r="J10" s="16"/>
      <c r="K10" s="16"/>
      <c r="L10" s="16"/>
      <c r="M10" s="16"/>
      <c r="N10" s="16"/>
      <c r="O10" s="16"/>
      <c r="P10" s="16"/>
      <c r="Q10" s="16"/>
      <c r="R10" s="16"/>
      <c r="S10" s="16"/>
      <c r="T10" s="16"/>
      <c r="V10" s="25"/>
      <c r="W10" s="25"/>
      <c r="Y10" s="7"/>
      <c r="Z10" s="10"/>
      <c r="AA10" s="10"/>
      <c r="AB10" s="10"/>
      <c r="AC10" s="10"/>
      <c r="AD10" s="10"/>
      <c r="AE10" s="10"/>
      <c r="AF10" s="10"/>
      <c r="AG10" s="10"/>
      <c r="AH10" s="10"/>
      <c r="AI10" s="10"/>
      <c r="AJ10" s="10"/>
      <c r="AK10" s="10"/>
      <c r="AL10" s="10"/>
      <c r="AM10" s="10"/>
      <c r="AP10" s="31"/>
      <c r="AQ10" s="31"/>
      <c r="AR10" s="31"/>
      <c r="AS10" s="32"/>
      <c r="AT10" s="32"/>
      <c r="AU10" s="32"/>
      <c r="AV10" s="32"/>
      <c r="AW10" s="32"/>
      <c r="AX10" s="32"/>
      <c r="AY10" s="32"/>
      <c r="AZ10" s="32"/>
      <c r="BA10" s="32"/>
      <c r="BB10" s="32"/>
      <c r="BC10" s="32"/>
      <c r="BD10" s="32"/>
      <c r="BE10" s="32"/>
      <c r="BF10" s="32"/>
      <c r="BG10" s="32"/>
      <c r="BH10" s="32"/>
      <c r="BI10" s="32"/>
      <c r="BL10" s="21"/>
      <c r="BM10" s="21"/>
      <c r="BN10" s="21"/>
      <c r="BO10" s="13"/>
      <c r="BP10" s="13"/>
      <c r="BQ10" s="13"/>
      <c r="BR10" s="13"/>
      <c r="BS10" s="13"/>
      <c r="BT10" s="13"/>
      <c r="BU10" s="13"/>
      <c r="BV10" s="13"/>
      <c r="BW10" s="13"/>
      <c r="BX10" s="13"/>
      <c r="BY10" s="13"/>
      <c r="BZ10" s="13"/>
      <c r="CA10" s="13"/>
      <c r="CB10" s="13"/>
      <c r="CC10" s="13"/>
      <c r="CD10" s="13"/>
      <c r="CE10" s="13"/>
      <c r="CF10" s="13"/>
    </row>
    <row r="11" spans="2:90" x14ac:dyDescent="0.55000000000000004">
      <c r="D11" s="2"/>
      <c r="E11" s="2"/>
      <c r="H11" s="16"/>
      <c r="I11" s="16"/>
      <c r="J11" s="16"/>
      <c r="K11" s="16"/>
      <c r="L11" s="16"/>
      <c r="M11" s="16"/>
      <c r="N11" s="16"/>
      <c r="O11" s="16"/>
      <c r="P11" s="16"/>
      <c r="Q11" s="16"/>
      <c r="R11" s="16"/>
      <c r="S11" s="16"/>
      <c r="T11" s="16"/>
      <c r="V11" s="25"/>
      <c r="W11" s="25"/>
      <c r="Y11" s="7"/>
      <c r="Z11" s="10"/>
      <c r="AA11" s="10"/>
      <c r="AB11" s="10"/>
      <c r="AC11" s="10"/>
      <c r="AD11" s="10"/>
      <c r="AE11" s="10"/>
      <c r="AF11" s="10"/>
      <c r="AG11" s="10"/>
      <c r="AH11" s="10"/>
      <c r="AI11" s="10"/>
      <c r="AJ11" s="10"/>
      <c r="AK11" s="10"/>
      <c r="AL11" s="10"/>
      <c r="AM11" s="10"/>
      <c r="AP11" s="31"/>
      <c r="AQ11" s="31"/>
      <c r="AR11" s="31"/>
      <c r="AS11" s="32"/>
      <c r="AT11" s="32"/>
      <c r="AU11" s="32"/>
      <c r="AV11" s="32"/>
      <c r="AW11" s="32"/>
      <c r="AX11" s="32"/>
      <c r="AY11" s="32"/>
      <c r="AZ11" s="32"/>
      <c r="BA11" s="32"/>
      <c r="BB11" s="32"/>
      <c r="BC11" s="32"/>
      <c r="BD11" s="32"/>
      <c r="BE11" s="32"/>
      <c r="BF11" s="32"/>
      <c r="BG11" s="32"/>
      <c r="BH11" s="32"/>
      <c r="BI11" s="32"/>
      <c r="BL11" s="21"/>
      <c r="BM11" s="21"/>
      <c r="BN11" s="21"/>
      <c r="BO11" s="13"/>
      <c r="BP11" s="13"/>
      <c r="BQ11" s="13"/>
      <c r="BR11" s="13"/>
      <c r="BS11" s="13"/>
      <c r="BT11" s="13"/>
      <c r="BU11" s="13"/>
      <c r="BV11" s="13"/>
      <c r="BW11" s="13"/>
      <c r="BX11" s="13"/>
      <c r="BY11" s="13"/>
      <c r="BZ11" s="13"/>
      <c r="CA11" s="13"/>
      <c r="CB11" s="13"/>
      <c r="CC11" s="13"/>
      <c r="CD11" s="13"/>
      <c r="CE11" s="13"/>
      <c r="CF11" s="13"/>
    </row>
    <row r="12" spans="2:90" x14ac:dyDescent="0.55000000000000004">
      <c r="D12" s="2"/>
      <c r="E12" s="2"/>
      <c r="H12" s="16"/>
      <c r="I12" s="16"/>
      <c r="J12" s="16"/>
      <c r="K12" s="16"/>
      <c r="L12" s="16"/>
      <c r="M12" s="16"/>
      <c r="N12" s="16"/>
      <c r="O12" s="16"/>
      <c r="P12" s="16"/>
      <c r="Q12" s="16"/>
      <c r="R12" s="16"/>
      <c r="S12" s="16"/>
      <c r="T12" s="16"/>
      <c r="V12" s="25"/>
      <c r="W12" s="25"/>
      <c r="Y12" s="7"/>
      <c r="Z12" s="10"/>
      <c r="AA12" s="10"/>
      <c r="AB12" s="10"/>
      <c r="AC12" s="10"/>
      <c r="AD12" s="10"/>
      <c r="AE12" s="10"/>
      <c r="AF12" s="10"/>
      <c r="AG12" s="10"/>
      <c r="AH12" s="10"/>
      <c r="AI12" s="10"/>
      <c r="AJ12" s="10"/>
      <c r="AK12" s="10"/>
      <c r="AL12" s="10"/>
      <c r="AM12" s="10"/>
      <c r="AP12" s="31"/>
      <c r="AQ12" s="31"/>
      <c r="AR12" s="31"/>
      <c r="AS12" s="32"/>
      <c r="AT12" s="32"/>
      <c r="AU12" s="32"/>
      <c r="AV12" s="32"/>
      <c r="AW12" s="32"/>
      <c r="AX12" s="32"/>
      <c r="AY12" s="32"/>
      <c r="AZ12" s="32"/>
      <c r="BA12" s="32"/>
      <c r="BB12" s="32"/>
      <c r="BC12" s="32"/>
      <c r="BD12" s="32"/>
      <c r="BE12" s="32"/>
      <c r="BF12" s="32"/>
      <c r="BG12" s="32"/>
      <c r="BH12" s="32"/>
      <c r="BI12" s="32"/>
      <c r="BL12" s="21"/>
      <c r="BM12" s="21"/>
      <c r="BN12" s="21"/>
      <c r="BO12" s="13"/>
      <c r="BP12" s="13"/>
      <c r="BQ12" s="13"/>
      <c r="BR12" s="13"/>
      <c r="BS12" s="13"/>
      <c r="BT12" s="13"/>
      <c r="BU12" s="13"/>
      <c r="BV12" s="13"/>
      <c r="BW12" s="13"/>
      <c r="BX12" s="13"/>
      <c r="BY12" s="13"/>
      <c r="BZ12" s="13"/>
      <c r="CA12" s="13"/>
      <c r="CB12" s="13"/>
      <c r="CC12" s="13"/>
      <c r="CD12" s="13"/>
      <c r="CE12" s="13"/>
      <c r="CF12" s="13"/>
    </row>
    <row r="13" spans="2:90" x14ac:dyDescent="0.55000000000000004">
      <c r="B13" s="1">
        <v>43853</v>
      </c>
      <c r="C13" t="s">
        <v>0</v>
      </c>
      <c r="D13" s="1">
        <v>43852</v>
      </c>
      <c r="E13" t="s">
        <v>5</v>
      </c>
      <c r="H13" s="16"/>
      <c r="I13" s="16"/>
      <c r="J13" s="16"/>
      <c r="K13" s="16"/>
      <c r="L13" s="16"/>
      <c r="M13" s="16"/>
      <c r="N13" s="16"/>
      <c r="O13" s="16"/>
      <c r="P13" s="16"/>
      <c r="Q13" s="16"/>
      <c r="R13" s="16"/>
      <c r="S13" s="16"/>
      <c r="T13" s="16"/>
      <c r="V13" s="25"/>
      <c r="W13" s="25">
        <v>3</v>
      </c>
      <c r="Y13" s="7"/>
      <c r="Z13" s="10"/>
      <c r="AA13" s="10"/>
      <c r="AB13" s="10"/>
      <c r="AC13" s="10"/>
      <c r="AD13" s="10"/>
      <c r="AE13" s="10"/>
      <c r="AF13" s="10"/>
      <c r="AG13" s="10"/>
      <c r="AH13" s="10"/>
      <c r="AI13" s="10"/>
      <c r="AJ13" s="10"/>
      <c r="AK13" s="10"/>
      <c r="AL13" s="10"/>
      <c r="AM13" s="10"/>
      <c r="AP13" s="31"/>
      <c r="AQ13" s="31"/>
      <c r="AR13" s="31"/>
      <c r="AS13" s="32"/>
      <c r="AT13" s="32"/>
      <c r="AU13" s="32"/>
      <c r="AV13" s="32"/>
      <c r="AW13" s="32"/>
      <c r="AX13" s="32"/>
      <c r="AY13" s="32"/>
      <c r="AZ13" s="32"/>
      <c r="BA13" s="32"/>
      <c r="BB13" s="32"/>
      <c r="BC13" s="32"/>
      <c r="BD13" s="32"/>
      <c r="BE13" s="32"/>
      <c r="BF13" s="32"/>
      <c r="BG13" s="32"/>
      <c r="BH13" s="32"/>
      <c r="BI13" s="32"/>
      <c r="BL13" s="21"/>
      <c r="BM13" s="21"/>
      <c r="BN13" s="21"/>
      <c r="BO13" s="13"/>
      <c r="BP13" s="13"/>
      <c r="BQ13" s="13"/>
      <c r="BR13" s="13"/>
      <c r="BS13" s="13"/>
      <c r="BT13" s="13"/>
      <c r="BU13" s="13"/>
      <c r="BV13" s="13"/>
      <c r="BW13" s="13"/>
      <c r="BX13" s="13"/>
      <c r="BY13" s="13"/>
      <c r="BZ13" s="13"/>
      <c r="CA13" s="13"/>
      <c r="CB13" s="13"/>
      <c r="CC13" s="13"/>
      <c r="CD13" s="13"/>
      <c r="CE13" s="13"/>
      <c r="CF13" s="13"/>
    </row>
    <row r="14" spans="2:90" x14ac:dyDescent="0.55000000000000004">
      <c r="B14" s="1">
        <v>43852</v>
      </c>
      <c r="C14" t="s">
        <v>0</v>
      </c>
      <c r="D14" s="1">
        <v>43851</v>
      </c>
      <c r="E14" t="s">
        <v>5</v>
      </c>
      <c r="G14" s="3">
        <f>SUM(H14:T14)</f>
        <v>149</v>
      </c>
      <c r="H14" s="16">
        <v>5</v>
      </c>
      <c r="I14" s="16">
        <v>5</v>
      </c>
      <c r="J14" s="16">
        <v>12</v>
      </c>
      <c r="K14" s="16">
        <v>1</v>
      </c>
      <c r="L14" s="16">
        <v>105</v>
      </c>
      <c r="M14" s="16">
        <v>1</v>
      </c>
      <c r="N14" s="16">
        <v>2</v>
      </c>
      <c r="O14" s="16">
        <v>1</v>
      </c>
      <c r="P14" s="16">
        <v>7</v>
      </c>
      <c r="Q14" s="16">
        <v>2</v>
      </c>
      <c r="R14" s="16">
        <v>2</v>
      </c>
      <c r="S14" s="16">
        <v>1</v>
      </c>
      <c r="T14" s="16">
        <v>5</v>
      </c>
      <c r="V14" s="25"/>
      <c r="W14" s="25">
        <v>3</v>
      </c>
      <c r="Y14" s="8">
        <f>SUM(Z14:AM14)</f>
        <v>26</v>
      </c>
      <c r="Z14" s="10">
        <v>2</v>
      </c>
      <c r="AA14" s="10">
        <v>1</v>
      </c>
      <c r="AB14" s="10">
        <v>1</v>
      </c>
      <c r="AC14" s="10"/>
      <c r="AD14" s="10"/>
      <c r="AE14" s="10"/>
      <c r="AF14" s="10"/>
      <c r="AG14" s="10"/>
      <c r="AH14" s="10"/>
      <c r="AI14" s="10"/>
      <c r="AJ14" s="10">
        <v>10</v>
      </c>
      <c r="AK14" s="10">
        <v>2</v>
      </c>
      <c r="AL14" s="10"/>
      <c r="AM14" s="10">
        <v>10</v>
      </c>
      <c r="AO14" s="3">
        <f>SUM(AP14:BI14)</f>
        <v>0</v>
      </c>
      <c r="AP14" s="31"/>
      <c r="AQ14" s="31"/>
      <c r="AR14" s="31"/>
      <c r="AS14" s="32"/>
      <c r="AT14" s="32"/>
      <c r="AU14" s="32"/>
      <c r="AV14" s="32"/>
      <c r="AW14" s="32"/>
      <c r="AX14" s="32"/>
      <c r="AY14" s="32"/>
      <c r="AZ14" s="32"/>
      <c r="BA14" s="32"/>
      <c r="BB14" s="32"/>
      <c r="BC14" s="32"/>
      <c r="BD14" s="32"/>
      <c r="BE14" s="32"/>
      <c r="BF14" s="32"/>
      <c r="BG14" s="32"/>
      <c r="BH14" s="32"/>
      <c r="BI14" s="32"/>
      <c r="BK14" s="3">
        <f>SUM(BL14:CF14)</f>
        <v>37</v>
      </c>
      <c r="BL14" s="39">
        <v>3</v>
      </c>
      <c r="BM14" s="21"/>
      <c r="BN14" s="21"/>
      <c r="BO14" s="38">
        <v>1</v>
      </c>
      <c r="BP14" s="38">
        <v>2</v>
      </c>
      <c r="BQ14" s="38">
        <v>1</v>
      </c>
      <c r="BR14" s="38">
        <v>1</v>
      </c>
      <c r="BS14" s="38">
        <v>1</v>
      </c>
      <c r="BT14" s="13"/>
      <c r="BU14" s="13"/>
      <c r="BV14" s="13"/>
      <c r="BW14" s="13"/>
      <c r="BX14" s="38">
        <v>1</v>
      </c>
      <c r="BY14" s="38">
        <v>1</v>
      </c>
      <c r="BZ14" s="37"/>
      <c r="CA14" s="38">
        <v>1</v>
      </c>
      <c r="CB14" s="38">
        <v>10</v>
      </c>
      <c r="CC14" s="38">
        <v>5</v>
      </c>
      <c r="CD14" s="13"/>
      <c r="CE14" s="13"/>
      <c r="CF14" s="38">
        <v>10</v>
      </c>
      <c r="CI14">
        <v>1</v>
      </c>
      <c r="CJ14">
        <v>3</v>
      </c>
      <c r="CK14">
        <v>1</v>
      </c>
    </row>
    <row r="15" spans="2:90" x14ac:dyDescent="0.55000000000000004">
      <c r="B15" s="1">
        <v>43851</v>
      </c>
      <c r="C15" t="s">
        <v>0</v>
      </c>
      <c r="D15" s="1">
        <v>43850</v>
      </c>
      <c r="E15" t="s">
        <v>5</v>
      </c>
      <c r="G15" s="3">
        <f>SUM(H15:T15)</f>
        <v>77</v>
      </c>
      <c r="H15" s="16">
        <v>3</v>
      </c>
      <c r="I15" s="16"/>
      <c r="J15" s="16"/>
      <c r="K15" s="16"/>
      <c r="L15" s="16">
        <v>72</v>
      </c>
      <c r="M15" s="16"/>
      <c r="N15" s="16"/>
      <c r="O15" s="16"/>
      <c r="P15" s="16">
        <v>2</v>
      </c>
      <c r="Q15" s="16"/>
      <c r="R15" s="16"/>
      <c r="S15" s="16"/>
      <c r="T15" s="16"/>
      <c r="V15" s="25"/>
      <c r="W15" s="25"/>
      <c r="Y15" s="8">
        <f>SUM(Z15:AM15)</f>
        <v>27</v>
      </c>
      <c r="Z15" s="10">
        <v>1</v>
      </c>
      <c r="AA15" s="10">
        <v>4</v>
      </c>
      <c r="AB15" s="10"/>
      <c r="AC15" s="10">
        <v>1</v>
      </c>
      <c r="AD15" s="10">
        <v>1</v>
      </c>
      <c r="AE15" s="10"/>
      <c r="AF15" s="10"/>
      <c r="AG15" s="10"/>
      <c r="AH15" s="10">
        <v>1</v>
      </c>
      <c r="AI15" s="10"/>
      <c r="AJ15" s="10">
        <v>7</v>
      </c>
      <c r="AK15" s="10">
        <v>1</v>
      </c>
      <c r="AL15" s="10">
        <v>1</v>
      </c>
      <c r="AM15" s="10">
        <v>10</v>
      </c>
      <c r="AO15" s="3">
        <f>SUM(AP15:BI15)</f>
        <v>291</v>
      </c>
      <c r="AP15" s="31"/>
      <c r="AQ15" s="31">
        <v>5</v>
      </c>
      <c r="AR15" s="31"/>
      <c r="AS15" s="32">
        <v>14</v>
      </c>
      <c r="AT15" s="32"/>
      <c r="AU15" s="32"/>
      <c r="AV15" s="32"/>
      <c r="AW15" s="32"/>
      <c r="AX15" s="32">
        <v>270</v>
      </c>
      <c r="AY15" s="32"/>
      <c r="AZ15" s="32"/>
      <c r="BA15" s="32"/>
      <c r="BB15" s="32"/>
      <c r="BC15" s="32"/>
      <c r="BD15" s="32"/>
      <c r="BE15" s="32">
        <v>2</v>
      </c>
      <c r="BF15" s="32"/>
      <c r="BG15" s="32"/>
      <c r="BH15" s="32"/>
      <c r="BI15" s="32"/>
      <c r="BK15" s="3">
        <f>SUM(BL15:CF15)</f>
        <v>54</v>
      </c>
      <c r="BL15" s="21">
        <v>1</v>
      </c>
      <c r="BM15" s="21"/>
      <c r="BN15" s="21"/>
      <c r="BO15" s="13">
        <v>7</v>
      </c>
      <c r="BP15" s="13">
        <v>1</v>
      </c>
      <c r="BQ15" s="13">
        <v>1</v>
      </c>
      <c r="BR15" s="13">
        <v>1</v>
      </c>
      <c r="BS15" s="13"/>
      <c r="BT15" s="13"/>
      <c r="BU15" s="13">
        <v>11</v>
      </c>
      <c r="BV15" s="13"/>
      <c r="BW15" s="13">
        <v>2</v>
      </c>
      <c r="BX15" s="13">
        <v>1</v>
      </c>
      <c r="BY15" s="13">
        <v>1</v>
      </c>
      <c r="BZ15" s="13">
        <v>1</v>
      </c>
      <c r="CA15" s="13"/>
      <c r="CB15" s="13">
        <v>7</v>
      </c>
      <c r="CC15" s="13">
        <v>3</v>
      </c>
      <c r="CD15" s="13"/>
      <c r="CE15" s="13">
        <v>1</v>
      </c>
      <c r="CF15" s="13">
        <v>16</v>
      </c>
      <c r="CI15">
        <v>1</v>
      </c>
      <c r="CJ15">
        <v>2</v>
      </c>
      <c r="CK15">
        <v>1</v>
      </c>
    </row>
    <row r="16" spans="2:90" x14ac:dyDescent="0.55000000000000004">
      <c r="H16" s="16"/>
      <c r="I16" s="16"/>
      <c r="J16" s="16"/>
      <c r="K16" s="16"/>
      <c r="L16" s="16"/>
      <c r="M16" s="16"/>
      <c r="N16" s="16"/>
      <c r="O16" s="16"/>
      <c r="P16" s="16"/>
      <c r="Q16" s="16"/>
      <c r="R16" s="16"/>
      <c r="S16" s="16"/>
      <c r="T16" s="16"/>
      <c r="V16" s="25"/>
      <c r="W16" s="25"/>
      <c r="Y16" s="7"/>
      <c r="Z16" s="10"/>
      <c r="AA16" s="10"/>
      <c r="AB16" s="10"/>
      <c r="AC16" s="10"/>
      <c r="AD16" s="10"/>
      <c r="AE16" s="10"/>
      <c r="AF16" s="10"/>
      <c r="AG16" s="10"/>
      <c r="AH16" s="10"/>
      <c r="AI16" s="10"/>
      <c r="AJ16" s="10"/>
      <c r="AK16" s="10"/>
      <c r="AL16" s="10"/>
      <c r="AM16" s="10"/>
      <c r="AP16" s="31"/>
      <c r="AQ16" s="31"/>
      <c r="AR16" s="31"/>
      <c r="AS16" s="32"/>
      <c r="AT16" s="32"/>
      <c r="AU16" s="32"/>
      <c r="AV16" s="32"/>
      <c r="AW16" s="32"/>
      <c r="AX16" s="32"/>
      <c r="AY16" s="32"/>
      <c r="AZ16" s="32"/>
      <c r="BA16" s="32"/>
      <c r="BB16" s="32"/>
      <c r="BC16" s="32"/>
      <c r="BD16" s="32"/>
      <c r="BE16" s="32"/>
      <c r="BF16" s="32"/>
      <c r="BG16" s="32"/>
      <c r="BH16" s="32"/>
      <c r="BI16" s="32"/>
      <c r="BL16" s="21"/>
      <c r="BM16" s="21"/>
      <c r="BN16" s="21"/>
      <c r="BO16" s="13"/>
      <c r="BP16" s="13"/>
      <c r="BQ16" s="13"/>
      <c r="BR16" s="13"/>
      <c r="BS16" s="13"/>
      <c r="BT16" s="13"/>
      <c r="BU16" s="13"/>
      <c r="BV16" s="13"/>
      <c r="BW16" s="13"/>
      <c r="BX16" s="13"/>
      <c r="BY16" s="13"/>
      <c r="BZ16" s="13"/>
      <c r="CA16" s="13"/>
      <c r="CB16" s="13"/>
      <c r="CC16" s="13"/>
      <c r="CD16" s="13"/>
      <c r="CE16" s="13"/>
      <c r="CF16" s="13"/>
    </row>
    <row r="17" spans="8:84" x14ac:dyDescent="0.55000000000000004">
      <c r="H17" s="16"/>
      <c r="I17" s="16"/>
      <c r="J17" s="16"/>
      <c r="K17" s="16"/>
      <c r="L17" s="16"/>
      <c r="M17" s="16"/>
      <c r="N17" s="16"/>
      <c r="O17" s="16"/>
      <c r="P17" s="16"/>
      <c r="Q17" s="16"/>
      <c r="R17" s="16"/>
      <c r="S17" s="16"/>
      <c r="T17" s="16"/>
      <c r="V17" s="25"/>
      <c r="W17" s="25"/>
      <c r="Y17" s="7"/>
      <c r="Z17" s="10"/>
      <c r="AA17" s="10"/>
      <c r="AB17" s="10"/>
      <c r="AC17" s="10"/>
      <c r="AD17" s="10"/>
      <c r="AE17" s="10"/>
      <c r="AF17" s="10"/>
      <c r="AG17" s="10"/>
      <c r="AH17" s="10"/>
      <c r="AI17" s="10"/>
      <c r="AJ17" s="10"/>
      <c r="AK17" s="10"/>
      <c r="AL17" s="10"/>
      <c r="AM17" s="10"/>
      <c r="AP17" s="31"/>
      <c r="AQ17" s="31"/>
      <c r="AR17" s="31"/>
      <c r="AS17" s="32"/>
      <c r="AT17" s="32"/>
      <c r="AU17" s="32"/>
      <c r="AV17" s="32"/>
      <c r="AW17" s="32"/>
      <c r="AX17" s="32"/>
      <c r="AY17" s="32"/>
      <c r="AZ17" s="32"/>
      <c r="BA17" s="32"/>
      <c r="BB17" s="32"/>
      <c r="BC17" s="32"/>
      <c r="BD17" s="32"/>
      <c r="BE17" s="32"/>
      <c r="BF17" s="32"/>
      <c r="BG17" s="32"/>
      <c r="BH17" s="32"/>
      <c r="BI17" s="32"/>
      <c r="BL17" s="21"/>
      <c r="BM17" s="21"/>
      <c r="BN17" s="21"/>
      <c r="BO17" s="13"/>
      <c r="BP17" s="13"/>
      <c r="BQ17" s="13"/>
      <c r="BR17" s="13"/>
      <c r="BS17" s="13"/>
      <c r="BT17" s="13"/>
      <c r="BU17" s="13"/>
      <c r="BV17" s="13"/>
      <c r="BW17" s="13"/>
      <c r="BX17" s="13"/>
      <c r="BY17" s="13"/>
      <c r="BZ17" s="13"/>
      <c r="CA17" s="13"/>
      <c r="CB17" s="13"/>
      <c r="CC17" s="13"/>
      <c r="CD17" s="13"/>
      <c r="CE17" s="13"/>
      <c r="CF17" s="13"/>
    </row>
    <row r="18" spans="8:84" x14ac:dyDescent="0.55000000000000004">
      <c r="H18" s="16"/>
      <c r="I18" s="16"/>
      <c r="J18" s="16"/>
      <c r="K18" s="16"/>
      <c r="L18" s="16"/>
      <c r="M18" s="16"/>
      <c r="N18" s="16"/>
      <c r="O18" s="16"/>
      <c r="P18" s="16"/>
      <c r="Q18" s="16"/>
      <c r="R18" s="16"/>
      <c r="S18" s="16"/>
      <c r="T18" s="16"/>
      <c r="V18" s="25"/>
      <c r="W18" s="25"/>
      <c r="Y18" s="7"/>
      <c r="Z18" s="10"/>
      <c r="AA18" s="10"/>
      <c r="AB18" s="10"/>
      <c r="AC18" s="10"/>
      <c r="AD18" s="10"/>
      <c r="AE18" s="10"/>
      <c r="AF18" s="10"/>
      <c r="AG18" s="10"/>
      <c r="AH18" s="10"/>
      <c r="AI18" s="10"/>
      <c r="AJ18" s="10"/>
      <c r="AK18" s="10"/>
      <c r="AL18" s="10"/>
      <c r="AM18" s="10"/>
      <c r="AP18" s="31"/>
      <c r="AQ18" s="31"/>
      <c r="AR18" s="31"/>
      <c r="AS18" s="32"/>
      <c r="AT18" s="32"/>
      <c r="AU18" s="32"/>
      <c r="AV18" s="32"/>
      <c r="AW18" s="32"/>
      <c r="AX18" s="32"/>
      <c r="AY18" s="32"/>
      <c r="AZ18" s="32"/>
      <c r="BA18" s="32"/>
      <c r="BB18" s="32"/>
      <c r="BC18" s="32"/>
      <c r="BD18" s="32"/>
      <c r="BE18" s="32"/>
      <c r="BF18" s="32"/>
      <c r="BG18" s="32"/>
      <c r="BH18" s="32"/>
      <c r="BI18" s="32"/>
      <c r="BL18" s="21"/>
      <c r="BM18" s="21"/>
      <c r="BN18" s="21"/>
      <c r="BO18" s="13"/>
      <c r="BP18" s="13"/>
      <c r="BQ18" s="13"/>
      <c r="BR18" s="13"/>
      <c r="BS18" s="13"/>
      <c r="BT18" s="13"/>
      <c r="BU18" s="13"/>
      <c r="BV18" s="13"/>
      <c r="BW18" s="13"/>
      <c r="BX18" s="13"/>
      <c r="BY18" s="13"/>
      <c r="BZ18" s="13"/>
      <c r="CA18" s="13"/>
      <c r="CB18" s="13"/>
      <c r="CC18" s="13"/>
      <c r="CD18" s="13"/>
      <c r="CE18" s="13"/>
      <c r="CF18" s="13"/>
    </row>
    <row r="19" spans="8:84" x14ac:dyDescent="0.55000000000000004">
      <c r="H19" s="17"/>
      <c r="I19" s="17"/>
      <c r="J19" s="17"/>
      <c r="K19" s="17"/>
      <c r="L19" s="17"/>
      <c r="M19" s="17"/>
      <c r="N19" s="17"/>
      <c r="O19" s="17"/>
      <c r="P19" s="17"/>
      <c r="Q19" s="17"/>
      <c r="R19" s="17"/>
      <c r="S19" s="17"/>
      <c r="T19" s="17"/>
      <c r="V19" s="26"/>
      <c r="W19" s="26"/>
      <c r="Y19" s="7"/>
      <c r="Z19" s="11"/>
      <c r="AA19" s="11"/>
      <c r="AB19" s="11"/>
      <c r="AC19" s="11"/>
      <c r="AD19" s="11"/>
      <c r="AE19" s="11"/>
      <c r="AF19" s="11"/>
      <c r="AG19" s="11"/>
      <c r="AH19" s="11"/>
      <c r="AI19" s="11"/>
      <c r="AJ19" s="11"/>
      <c r="AK19" s="11"/>
      <c r="AL19" s="11"/>
      <c r="AM19" s="11"/>
      <c r="AP19" s="33"/>
      <c r="AQ19" s="33"/>
      <c r="AR19" s="33"/>
      <c r="AS19" s="34"/>
      <c r="AT19" s="34"/>
      <c r="AU19" s="34"/>
      <c r="AV19" s="34"/>
      <c r="AW19" s="34"/>
      <c r="AX19" s="34"/>
      <c r="AY19" s="34"/>
      <c r="AZ19" s="34"/>
      <c r="BA19" s="34"/>
      <c r="BB19" s="34"/>
      <c r="BC19" s="34"/>
      <c r="BD19" s="34"/>
      <c r="BE19" s="34"/>
      <c r="BF19" s="34"/>
      <c r="BG19" s="34"/>
      <c r="BH19" s="34"/>
      <c r="BI19" s="34"/>
      <c r="BL19" s="22"/>
      <c r="BM19" s="22"/>
      <c r="BN19" s="22"/>
      <c r="BO19" s="23"/>
      <c r="BP19" s="23"/>
      <c r="BQ19" s="23"/>
      <c r="BR19" s="23"/>
      <c r="BS19" s="23"/>
      <c r="BT19" s="23"/>
      <c r="BU19" s="23"/>
      <c r="BV19" s="23"/>
      <c r="BW19" s="23"/>
      <c r="BX19" s="23"/>
      <c r="BY19" s="23"/>
      <c r="BZ19" s="23"/>
      <c r="CA19" s="23"/>
      <c r="CB19" s="23"/>
      <c r="CC19" s="23"/>
      <c r="CD19" s="23"/>
      <c r="CE19" s="23"/>
      <c r="CF19" s="23"/>
    </row>
  </sheetData>
  <mergeCells count="3">
    <mergeCell ref="B4:C4"/>
    <mergeCell ref="D5:E5"/>
    <mergeCell ref="CH4:CL4"/>
  </mergeCells>
  <phoneticPr fontId="1"/>
  <pageMargins left="0.7" right="0.7" top="0.75" bottom="0.75" header="0.3" footer="0.3"/>
  <pageSetup paperSize="9"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国家衛健委発表に基づく感染状況</vt:lpstr>
      <vt:lpstr>香港マカオ台湾の患者・海外輸入症例・無症状病原体保有者</vt:lpstr>
      <vt:lpstr>グラフ</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宮本昌和</dc:creator>
  <cp:lastModifiedBy>宮本昌和</cp:lastModifiedBy>
  <cp:lastPrinted>2020-01-31T01:29:15Z</cp:lastPrinted>
  <dcterms:created xsi:type="dcterms:W3CDTF">2020-01-28T00:35:38Z</dcterms:created>
  <dcterms:modified xsi:type="dcterms:W3CDTF">2020-04-28T05:36:00Z</dcterms:modified>
</cp:coreProperties>
</file>