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D5202B65-274E-4C47-BD64-D8037634E685}"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41" i="5" l="1"/>
  <c r="AS241" i="5"/>
  <c r="AQ241" i="5"/>
  <c r="AO241" i="5"/>
  <c r="AM241" i="5"/>
  <c r="AK241" i="5"/>
  <c r="AI241" i="5"/>
  <c r="CE241" i="5" s="1"/>
  <c r="AG241" i="5"/>
  <c r="CC241" i="5" s="1"/>
  <c r="AD241" i="5"/>
  <c r="AE241" i="5" s="1"/>
  <c r="AC241" i="5"/>
  <c r="AB241" i="5"/>
  <c r="AA241" i="5"/>
  <c r="Q45" i="6"/>
  <c r="P45" i="6"/>
  <c r="L45" i="6"/>
  <c r="J45" i="6"/>
  <c r="H45" i="6"/>
  <c r="T45" i="6" s="1"/>
  <c r="V45" i="6"/>
  <c r="W45" i="6" s="1"/>
  <c r="S45" i="6"/>
  <c r="U45" i="6" s="1"/>
  <c r="R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C241" i="5"/>
  <c r="BA241" i="5"/>
  <c r="AZ241" i="5"/>
  <c r="C241" i="5"/>
  <c r="D241" i="5" s="1"/>
  <c r="Z241" i="5"/>
  <c r="AX241" i="5"/>
  <c r="AB242" i="2"/>
  <c r="AA242" i="2"/>
  <c r="Z242" i="2"/>
  <c r="Y242" i="2"/>
  <c r="X242" i="2"/>
  <c r="W242" i="2"/>
  <c r="P242" i="2"/>
  <c r="O242" i="2"/>
  <c r="M242" i="2"/>
  <c r="K242" i="2"/>
  <c r="H242" i="2"/>
  <c r="CB241" i="5" l="1"/>
  <c r="BH241" i="5"/>
  <c r="I242" i="2"/>
  <c r="V44" i="6"/>
  <c r="W44" i="6" s="1"/>
  <c r="U44" i="6"/>
  <c r="T44" i="6"/>
  <c r="S44" i="6"/>
  <c r="R44" i="6"/>
  <c r="Q44" i="6"/>
  <c r="P44" i="6"/>
  <c r="L44" i="6"/>
  <c r="J44" i="6"/>
  <c r="H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C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J43" i="6"/>
  <c r="Q43" i="6"/>
  <c r="P43" i="6"/>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C239" i="5"/>
  <c r="BA239" i="5"/>
  <c r="AZ239" i="5"/>
  <c r="AX239" i="5"/>
  <c r="C239" i="5"/>
  <c r="D239" i="5" s="1"/>
  <c r="Z239" i="5"/>
  <c r="AA240" i="2"/>
  <c r="Z240" i="2"/>
  <c r="X240" i="2"/>
  <c r="W240" i="2"/>
  <c r="V43" i="6"/>
  <c r="W43" i="6" s="1"/>
  <c r="T43" i="6"/>
  <c r="S43" i="6"/>
  <c r="U43" i="6" s="1"/>
  <c r="R43" i="6"/>
  <c r="L43" i="6"/>
  <c r="H43" i="6"/>
  <c r="AE239" i="5" l="1"/>
  <c r="BH239" i="5"/>
  <c r="P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V41" i="6"/>
  <c r="W41" i="6" s="1"/>
  <c r="U41" i="6"/>
  <c r="T41" i="6"/>
  <c r="S41" i="6"/>
  <c r="R41" i="6"/>
  <c r="Q41" i="6"/>
  <c r="P41" i="6"/>
  <c r="L41" i="6"/>
  <c r="J41" i="6"/>
  <c r="H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L40" i="6"/>
  <c r="W40" i="6"/>
  <c r="V40" i="6"/>
  <c r="T40" i="6"/>
  <c r="S40" i="6"/>
  <c r="U40" i="6" s="1"/>
  <c r="R40" i="6"/>
  <c r="Q40" i="6"/>
  <c r="P40" i="6"/>
  <c r="J40" i="6"/>
  <c r="H40" i="6"/>
  <c r="Z236" i="5"/>
  <c r="BE236" i="5" s="1"/>
  <c r="BI236" i="5" s="1"/>
  <c r="BL236" i="5" s="1"/>
  <c r="P236" i="2" l="1"/>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V36" i="6" l="1"/>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46"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48" i="5" l="1"/>
  <c r="AD247"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47" i="5" l="1"/>
  <c r="L247"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<sst xmlns="http://schemas.openxmlformats.org/spreadsheetml/2006/main" count="488" uniqueCount="279">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</sst>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4"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b/>
      <sz val="11"/>
      <color rgb="FFCCFFFF"/>
      <name val="游ゴシック"/>
      <family val="3"/>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3">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23" fillId="6"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国家衛健委発表に基づく感染状況!$W$27:$W$244</c:f>
              <c:numCache>
                <c:formatCode>m"月"d"日"</c:formatCode>
                <c:ptCount val="21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numCache>
            </c:numRef>
          </c:cat>
          <c:val>
            <c:numRef>
              <c:f>国家衛健委発表に基づく感染状況!$X$27:$X$244</c:f>
              <c:numCache>
                <c:formatCode>#,##0_);[Red]\(#,##0\)</c:formatCode>
                <c:ptCount val="217"/>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国家衛健委発表に基づく感染状況!$W$27:$W$244</c:f>
              <c:numCache>
                <c:formatCode>m"月"d"日"</c:formatCode>
                <c:ptCount val="21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numCache>
            </c:numRef>
          </c:cat>
          <c:val>
            <c:numRef>
              <c:f>国家衛健委発表に基づく感染状況!$Y$27:$Y$244</c:f>
              <c:numCache>
                <c:formatCode>General</c:formatCode>
                <c:ptCount val="217"/>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4.7651650994804402E-2"/>
          <c:y val="2.2073996741867767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香港マカオ台湾の患者・海外輸入症例・無症状病原体保有者!$AX$169:$AX$243</c:f>
              <c:numCache>
                <c:formatCode>m"月"d"日"</c:formatCode>
                <c:ptCount val="7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numCache>
            </c:numRef>
          </c:cat>
          <c:val>
            <c:numRef>
              <c:f>香港マカオ台湾の患者・海外輸入症例・無症状病原体保有者!$AY$169:$AY$243</c:f>
              <c:numCache>
                <c:formatCode>General</c:formatCode>
                <c:ptCount val="75"/>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香港マカオ台湾の患者・海外輸入症例・無症状病原体保有者!$AX$169:$AX$243</c:f>
              <c:numCache>
                <c:formatCode>m"月"d"日"</c:formatCode>
                <c:ptCount val="7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numCache>
            </c:numRef>
          </c:cat>
          <c:val>
            <c:numRef>
              <c:f>香港マカオ台湾の患者・海外輸入症例・無症状病原体保有者!$BB$169:$BB$243</c:f>
              <c:numCache>
                <c:formatCode>General</c:formatCode>
                <c:ptCount val="75"/>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香港マカオ台湾の患者・海外輸入症例・無症状病原体保有者!$AX$169:$AX$243</c:f>
              <c:numCache>
                <c:formatCode>m"月"d"日"</c:formatCode>
                <c:ptCount val="7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numCache>
            </c:numRef>
          </c:cat>
          <c:val>
            <c:numRef>
              <c:f>香港マカオ台湾の患者・海外輸入症例・無症状病原体保有者!$AZ$169:$AZ$243</c:f>
              <c:numCache>
                <c:formatCode>General</c:formatCode>
                <c:ptCount val="75"/>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香港マカオ台湾の患者・海外輸入症例・無症状病原体保有者!$AX$169:$AX$243</c:f>
              <c:numCache>
                <c:formatCode>m"月"d"日"</c:formatCode>
                <c:ptCount val="75"/>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numCache>
            </c:numRef>
          </c:cat>
          <c:val>
            <c:numRef>
              <c:f>香港マカオ台湾の患者・海外輸入症例・無症状病原体保有者!$BC$169:$BC$243</c:f>
              <c:numCache>
                <c:formatCode>General</c:formatCode>
                <c:ptCount val="75"/>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香港マカオ台湾の患者・海外輸入症例・無症状病原体保有者!$CE$29:$CE$244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香港マカオ台湾の患者・海外輸入症例・無症状病原体保有者!$CB$29:$CB$244</c:f>
              <c:numCache>
                <c:formatCode>General</c:formatCode>
                <c:ptCount val="216"/>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香港マカオ台湾の患者・海外輸入症例・無症状病原体保有者!$CC$29:$CC$244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889546966468003E-2"/>
          <c:y val="1.8972434145213712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新疆の情況!$R$6:$R$47</c:f>
              <c:strCache>
                <c:ptCount val="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strCache>
            </c:strRef>
          </c:cat>
          <c:val>
            <c:numRef>
              <c:f>新疆の情況!$S$6:$S$47</c:f>
              <c:numCache>
                <c:formatCode>General</c:formatCode>
                <c:ptCount val="42"/>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新疆の情況!$R$6:$R$47</c:f>
              <c:strCache>
                <c:ptCount val="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strCache>
            </c:strRef>
          </c:cat>
          <c:val>
            <c:numRef>
              <c:f>新疆の情況!$V$6:$V$47</c:f>
              <c:numCache>
                <c:formatCode>General</c:formatCode>
                <c:ptCount val="42"/>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新疆の情況!$R$6:$R$47</c:f>
              <c:strCache>
                <c:ptCount val="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strCache>
            </c:strRef>
          </c:cat>
          <c:val>
            <c:numRef>
              <c:f>新疆の情況!$T$6:$T$47</c:f>
              <c:numCache>
                <c:formatCode>General</c:formatCode>
                <c:ptCount val="42"/>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新疆の情況!$R$6:$R$47</c:f>
              <c:strCache>
                <c:ptCount val="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strCache>
            </c:strRef>
          </c:cat>
          <c:val>
            <c:numRef>
              <c:f>新疆の情況!$U$6:$U$47</c:f>
              <c:numCache>
                <c:formatCode>General</c:formatCode>
                <c:ptCount val="42"/>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新疆の情況!$R$6:$R$47</c:f>
              <c:strCache>
                <c:ptCount val="40"/>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strCache>
            </c:strRef>
          </c:cat>
          <c:val>
            <c:numRef>
              <c:f>新疆の情況!$W$6:$W$47</c:f>
              <c:numCache>
                <c:formatCode>General</c:formatCode>
                <c:ptCount val="42"/>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11786423271973474"/>
          <c:y val="0.2589278044789855"/>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国家衛健委発表に基づく感染状況!$Z$27:$Z$244</c:f>
              <c:numCache>
                <c:formatCode>m"月"d"日"</c:formatCode>
                <c:ptCount val="21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numCache>
            </c:numRef>
          </c:cat>
          <c:val>
            <c:numRef>
              <c:f>国家衛健委発表に基づく感染状況!$AA$27:$AA$244</c:f>
              <c:numCache>
                <c:formatCode>General</c:formatCode>
                <c:ptCount val="217"/>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国家衛健委発表に基づく感染状況!$Z$27:$Z$244</c:f>
              <c:numCache>
                <c:formatCode>m"月"d"日"</c:formatCode>
                <c:ptCount val="217"/>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numCache>
            </c:numRef>
          </c:cat>
          <c:val>
            <c:numRef>
              <c:f>国家衛健委発表に基づく感染状況!$AB$27:$AB$244</c:f>
              <c:numCache>
                <c:formatCode>General</c:formatCode>
                <c:ptCount val="217"/>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香港マカオ台湾の患者・海外輸入症例・無症状病原体保有者!$BE$70:$BE$244</c:f>
              <c:numCache>
                <c:formatCode>m"月"d"日"</c:formatCode>
                <c:ptCount val="17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numCache>
            </c:numRef>
          </c:cat>
          <c:val>
            <c:numRef>
              <c:f>香港マカオ台湾の患者・海外輸入症例・無症状病原体保有者!$BF$70:$BF$244</c:f>
              <c:numCache>
                <c:formatCode>General</c:formatCode>
                <c:ptCount val="175"/>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7931190834896422"/>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香港マカオ台湾の患者・海外輸入症例・無症状病原体保有者!$BG$70:$BG$244</c:f>
              <c:numCache>
                <c:formatCode>m"月"d"日"</c:formatCode>
                <c:ptCount val="175"/>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numCache>
            </c:numRef>
          </c:cat>
          <c:val>
            <c:numRef>
              <c:f>香港マカオ台湾の患者・海外輸入症例・無症状病原体保有者!$BH$70:$BH$244</c:f>
              <c:numCache>
                <c:formatCode>General</c:formatCode>
                <c:ptCount val="175"/>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香港マカオ台湾の患者・海外輸入症例・無症状病原体保有者!$BT$29:$BT$244</c:f>
              <c:numCache>
                <c:formatCode>General</c:formatCode>
                <c:ptCount val="216"/>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香港マカオ台湾の患者・海外輸入症例・無症状病原体保有者!$BU$29:$BU$244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香港マカオ台湾の患者・海外輸入症例・無症状病原体保有者!$BV$29:$BV$244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38079616331495292"/>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香港マカオ台湾の患者・海外輸入症例・無症状病原体保有者!$BP$29:$BP$244</c:f>
              <c:numCache>
                <c:formatCode>General</c:formatCode>
                <c:ptCount val="216"/>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香港マカオ台湾の患者・海外輸入症例・無症状病原体保有者!$BQ$29:$BQ$244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香港マカオ台湾の患者・海外輸入症例・無症状病原体保有者!$BR$29:$BR$244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8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香港マカオ台湾の患者・海外輸入症例・無症状病原体保有者!$BX$29:$BX$244</c:f>
              <c:numCache>
                <c:formatCode>General</c:formatCode>
                <c:ptCount val="216"/>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香港マカオ台湾の患者・海外輸入症例・無症状病原体保有者!$BY$29:$BY$244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香港マカオ台湾の患者・海外輸入症例・無症状病原体保有者!$BW$29:$BW$244</c:f>
              <c:numCache>
                <c:formatCode>m"月"d"日"</c:formatCode>
                <c:ptCount val="216"/>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numCache>
            </c:numRef>
          </c:cat>
          <c:val>
            <c:numRef>
              <c:f>香港マカオ台湾の患者・海外輸入症例・無症状病原体保有者!$BZ$29:$BZ$244</c:f>
              <c:numCache>
                <c:formatCode>General</c:formatCode>
                <c:ptCount val="2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香港マカオ台湾の患者・海外輸入症例・無症状病原体保有者!$BI$97:$BI$243</c:f>
              <c:numCache>
                <c:formatCode>m"月"d"日"</c:formatCode>
                <c:ptCount val="14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numCache>
            </c:numRef>
          </c:cat>
          <c:val>
            <c:numRef>
              <c:f>香港マカオ台湾の患者・海外輸入症例・無症状病原体保有者!$BJ$97:$BJ$243</c:f>
              <c:numCache>
                <c:formatCode>General</c:formatCode>
                <c:ptCount val="147"/>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香港マカオ台湾の患者・海外輸入症例・無症状病原体保有者!$BI$97:$BI$243</c:f>
              <c:numCache>
                <c:formatCode>m"月"d"日"</c:formatCode>
                <c:ptCount val="14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numCache>
            </c:numRef>
          </c:cat>
          <c:val>
            <c:numRef>
              <c:f>香港マカオ台湾の患者・海外輸入症例・無症状病原体保有者!$BK$97:$BK$243</c:f>
              <c:numCache>
                <c:formatCode>General</c:formatCode>
                <c:ptCount val="147"/>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7753018372703417"/>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香港マカオ台湾の患者・海外輸入症例・無症状病原体保有者!$BL$97:$BL$243</c:f>
              <c:numCache>
                <c:formatCode>m"月"d"日"</c:formatCode>
                <c:ptCount val="14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numCache>
            </c:numRef>
          </c:cat>
          <c:val>
            <c:numRef>
              <c:f>香港マカオ台湾の患者・海外輸入症例・無症状病原体保有者!$BM$97:$BM$243</c:f>
              <c:numCache>
                <c:formatCode>General</c:formatCode>
                <c:ptCount val="147"/>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香港マカオ台湾の患者・海外輸入症例・無症状病原体保有者!$BL$97:$BL$243</c:f>
              <c:numCache>
                <c:formatCode>m"月"d"日"</c:formatCode>
                <c:ptCount val="147"/>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numCache>
            </c:numRef>
          </c:cat>
          <c:val>
            <c:numRef>
              <c:f>香港マカオ台湾の患者・海外輸入症例・無症状病原体保有者!$BN$97:$BN$243</c:f>
              <c:numCache>
                <c:formatCode>General</c:formatCode>
                <c:ptCount val="147"/>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53"/>
  <sheetViews>
    <sheetView tabSelected="1" workbookViewId="0">
      <pane xSplit="2" ySplit="5" topLeftCell="C239" activePane="bottomRight" state="frozen"/>
      <selection pane="topRight" activeCell="C1" sqref="C1"/>
      <selection pane="bottomLeft" activeCell="A8" sqref="A8"/>
      <selection pane="bottomRight" activeCell="B248" sqref="B248"/>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4" t="s">
        <v>78</v>
      </c>
      <c r="D1" s="264"/>
      <c r="E1" s="264"/>
      <c r="F1" s="264"/>
      <c r="G1" s="264"/>
      <c r="H1" s="264"/>
      <c r="I1" s="264"/>
      <c r="J1" s="264"/>
      <c r="K1" s="264"/>
      <c r="L1" s="264"/>
      <c r="M1" s="264"/>
      <c r="N1" s="264"/>
      <c r="O1" s="264"/>
      <c r="P1" s="87"/>
      <c r="Q1" s="87"/>
      <c r="R1" s="87"/>
      <c r="S1" s="87"/>
      <c r="T1" s="87"/>
      <c r="U1" s="86">
        <v>44066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1" t="s">
        <v>72</v>
      </c>
      <c r="D4" s="272"/>
      <c r="E4" s="272"/>
      <c r="F4" s="282"/>
      <c r="G4" s="271" t="s">
        <v>68</v>
      </c>
      <c r="H4" s="272"/>
      <c r="I4" s="277" t="s">
        <v>87</v>
      </c>
      <c r="J4" s="273" t="s">
        <v>71</v>
      </c>
      <c r="K4" s="274"/>
      <c r="L4" s="275" t="s">
        <v>70</v>
      </c>
      <c r="M4" s="276"/>
      <c r="N4" s="265" t="s">
        <v>73</v>
      </c>
      <c r="O4" s="266"/>
      <c r="P4" s="279" t="s">
        <v>92</v>
      </c>
      <c r="Q4" s="280"/>
      <c r="R4" s="279" t="s">
        <v>88</v>
      </c>
      <c r="S4" s="280"/>
      <c r="T4" s="281"/>
      <c r="U4" s="267" t="s">
        <v>75</v>
      </c>
    </row>
    <row r="5" spans="2:21" ht="18.5" customHeight="1" thickBot="1" x14ac:dyDescent="0.6">
      <c r="B5" s="63" t="s">
        <v>76</v>
      </c>
      <c r="C5" s="269" t="s">
        <v>69</v>
      </c>
      <c r="D5" s="270"/>
      <c r="E5" s="92" t="s">
        <v>9</v>
      </c>
      <c r="F5" s="71" t="s">
        <v>86</v>
      </c>
      <c r="G5" s="69" t="s">
        <v>69</v>
      </c>
      <c r="H5" s="70" t="s">
        <v>9</v>
      </c>
      <c r="I5" s="278"/>
      <c r="J5" s="69" t="s">
        <v>69</v>
      </c>
      <c r="K5" s="70" t="s">
        <v>74</v>
      </c>
      <c r="L5" s="69" t="s">
        <v>69</v>
      </c>
      <c r="M5" s="70" t="s">
        <v>9</v>
      </c>
      <c r="N5" s="69" t="s">
        <v>69</v>
      </c>
      <c r="O5" s="71" t="s">
        <v>9</v>
      </c>
      <c r="P5" s="88" t="s">
        <v>105</v>
      </c>
      <c r="Q5" s="71" t="s">
        <v>9</v>
      </c>
      <c r="R5" s="119" t="s">
        <v>90</v>
      </c>
      <c r="S5" s="68" t="s">
        <v>91</v>
      </c>
      <c r="T5" s="68" t="s">
        <v>89</v>
      </c>
      <c r="U5" s="268"/>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+H239+G240</f>
        <v>84917</v>
      </c>
      <c r="I240" s="89">
        <f t="shared" ref="I240" si="309">+H240-M240-O240</f>
        <v>491</v>
      </c>
      <c r="J240" s="48">
        <v>-4</v>
      </c>
      <c r="K240" s="56">
        <f>+J240+K239</f>
        <v>20</v>
      </c>
      <c r="L240" s="48">
        <v>0</v>
      </c>
      <c r="M240" s="89">
        <f>+L240+M239</f>
        <v>4634</v>
      </c>
      <c r="N240" s="48">
        <v>47</v>
      </c>
      <c r="O240" s="89">
        <f>+N240+O239</f>
        <v>79792</v>
      </c>
      <c r="P240" s="111">
        <f>+Q240-Q239</f>
        <v>494</v>
      </c>
      <c r="Q240" s="57">
        <v>809209</v>
      </c>
      <c r="R240" s="48">
        <v>2264</v>
      </c>
      <c r="S240" s="118"/>
      <c r="T240" s="57">
        <v>14599</v>
      </c>
      <c r="U240" s="78"/>
      <c r="W240" s="121">
        <f t="shared" ref="W240" si="310">+B240</f>
        <v>44063</v>
      </c>
      <c r="X240" s="122">
        <f t="shared" ref="X240" si="311">+G240</f>
        <v>22</v>
      </c>
      <c r="Y240" s="97">
        <f t="shared" ref="Y240" si="312">+H240</f>
        <v>84917</v>
      </c>
      <c r="Z240" s="123">
        <f t="shared" ref="Z240" si="313">+B240</f>
        <v>44063</v>
      </c>
      <c r="AA240" s="97">
        <f t="shared" ref="AA240" si="314">+L240</f>
        <v>0</v>
      </c>
      <c r="AB240" s="97">
        <f t="shared" ref="AB240" si="315">+M240</f>
        <v>4634</v>
      </c>
    </row>
    <row r="241" spans="2:28" x14ac:dyDescent="0.55000000000000004">
      <c r="B241" s="77">
        <v>44064</v>
      </c>
      <c r="C241" s="48">
        <v>1</v>
      </c>
      <c r="D241" s="84"/>
      <c r="E241" s="110"/>
      <c r="F241" s="57">
        <v>1</v>
      </c>
      <c r="G241" s="48">
        <v>22</v>
      </c>
      <c r="H241" s="89">
        <f>+H240+G241</f>
        <v>84939</v>
      </c>
      <c r="I241" s="89">
        <f t="shared" ref="I241" si="316">+H241-M241-O241</f>
        <v>454</v>
      </c>
      <c r="J241" s="48">
        <v>-1</v>
      </c>
      <c r="K241" s="56">
        <f>+J241+K240</f>
        <v>19</v>
      </c>
      <c r="L241" s="48">
        <v>0</v>
      </c>
      <c r="M241" s="89">
        <f>+L241+M240</f>
        <v>4634</v>
      </c>
      <c r="N241" s="48">
        <v>59</v>
      </c>
      <c r="O241" s="89">
        <f>+N241+O240</f>
        <v>79851</v>
      </c>
      <c r="P241" s="111">
        <f>+Q241-Q240</f>
        <v>847</v>
      </c>
      <c r="Q241" s="57">
        <v>810056</v>
      </c>
      <c r="R241" s="48">
        <v>1141</v>
      </c>
      <c r="S241" s="118"/>
      <c r="T241" s="57">
        <v>14305</v>
      </c>
      <c r="U241" s="78"/>
      <c r="W241" s="121">
        <f t="shared" ref="W241:W242" si="317">+B241</f>
        <v>44064</v>
      </c>
      <c r="X241" s="122">
        <f t="shared" ref="X241" si="318">+G241</f>
        <v>22</v>
      </c>
      <c r="Y241" s="97">
        <f t="shared" ref="Y241" si="319">+H241</f>
        <v>84939</v>
      </c>
      <c r="Z241" s="123">
        <f t="shared" ref="Z241:Z242" si="320">+B241</f>
        <v>44064</v>
      </c>
      <c r="AA241" s="97">
        <f t="shared" ref="AA241" si="321">+L241</f>
        <v>0</v>
      </c>
      <c r="AB241" s="97">
        <f t="shared" ref="AB241" si="322">+M241</f>
        <v>4634</v>
      </c>
    </row>
    <row r="242" spans="2:28" x14ac:dyDescent="0.55000000000000004">
      <c r="B242" s="77">
        <v>44065</v>
      </c>
      <c r="C242" s="48">
        <v>2</v>
      </c>
      <c r="D242" s="84"/>
      <c r="E242" s="110"/>
      <c r="F242" s="57">
        <v>3</v>
      </c>
      <c r="G242" s="48">
        <v>12</v>
      </c>
      <c r="H242" s="89">
        <f>+H241+G242</f>
        <v>84951</v>
      </c>
      <c r="I242" s="89">
        <f t="shared" ref="I242" si="323">+H242-M242-O242</f>
        <v>422</v>
      </c>
      <c r="J242" s="48">
        <v>-3</v>
      </c>
      <c r="K242" s="56">
        <f>+J242+K241</f>
        <v>16</v>
      </c>
      <c r="L242" s="48">
        <v>0</v>
      </c>
      <c r="M242" s="89">
        <f>+L242+M241</f>
        <v>4634</v>
      </c>
      <c r="N242" s="48">
        <v>44</v>
      </c>
      <c r="O242" s="89">
        <f>+N242+O241</f>
        <v>79895</v>
      </c>
      <c r="P242" s="111">
        <f>+Q242-Q241</f>
        <v>903</v>
      </c>
      <c r="Q242" s="57">
        <v>810959</v>
      </c>
      <c r="R242" s="48">
        <v>1478</v>
      </c>
      <c r="S242" s="118"/>
      <c r="T242" s="57">
        <v>13730</v>
      </c>
      <c r="U242" s="78"/>
      <c r="W242" s="121">
        <f t="shared" ref="W242" si="324">+B242</f>
        <v>44065</v>
      </c>
      <c r="X242" s="122">
        <f t="shared" ref="X242" si="325">+G242</f>
        <v>12</v>
      </c>
      <c r="Y242" s="97">
        <f t="shared" ref="Y242" si="326">+H242</f>
        <v>84951</v>
      </c>
      <c r="Z242" s="123">
        <f t="shared" ref="Z242" si="327">+B242</f>
        <v>44065</v>
      </c>
      <c r="AA242" s="97">
        <f t="shared" ref="AA242" si="328">+L242</f>
        <v>0</v>
      </c>
      <c r="AB242" s="97">
        <f t="shared" ref="AB242" si="329">+M242</f>
        <v>4634</v>
      </c>
    </row>
    <row r="243" spans="2:28" x14ac:dyDescent="0.55000000000000004">
      <c r="B243" s="77"/>
      <c r="C243" s="59"/>
      <c r="D243" s="49"/>
      <c r="E243" s="61"/>
      <c r="F243" s="60"/>
      <c r="G243" s="59"/>
      <c r="H243" s="61"/>
      <c r="I243" s="55"/>
      <c r="J243" s="59"/>
      <c r="K243" s="61"/>
      <c r="L243" s="59"/>
      <c r="M243" s="61"/>
      <c r="N243" s="48"/>
      <c r="O243" s="60"/>
      <c r="P243" s="124"/>
      <c r="Q243" s="60"/>
      <c r="R243" s="48"/>
      <c r="S243" s="60"/>
      <c r="T243" s="60"/>
      <c r="U243" s="78"/>
    </row>
    <row r="244" spans="2:28" ht="9.5" customHeight="1" thickBot="1" x14ac:dyDescent="0.6">
      <c r="B244" s="66"/>
      <c r="C244" s="79"/>
      <c r="D244" s="80"/>
      <c r="E244" s="82"/>
      <c r="F244" s="95"/>
      <c r="G244" s="79"/>
      <c r="H244" s="82"/>
      <c r="I244" s="82"/>
      <c r="J244" s="79"/>
      <c r="K244" s="82"/>
      <c r="L244" s="79"/>
      <c r="M244" s="82"/>
      <c r="N244" s="83"/>
      <c r="O244" s="81"/>
      <c r="P244" s="94"/>
      <c r="Q244" s="95"/>
      <c r="R244" s="120"/>
      <c r="S244" s="95"/>
      <c r="T244" s="95"/>
      <c r="U244" s="67"/>
    </row>
    <row r="246" spans="2:28" ht="13" customHeight="1" x14ac:dyDescent="0.55000000000000004">
      <c r="E246" s="112"/>
      <c r="F246" s="113"/>
      <c r="G246" s="112" t="s">
        <v>80</v>
      </c>
      <c r="H246" s="113"/>
      <c r="I246" s="113"/>
      <c r="J246" s="113"/>
      <c r="U246" s="72"/>
    </row>
    <row r="247" spans="2:28" ht="13" customHeight="1" x14ac:dyDescent="0.55000000000000004">
      <c r="E247" s="112" t="s">
        <v>98</v>
      </c>
      <c r="F247" s="113"/>
      <c r="G247" s="262" t="s">
        <v>79</v>
      </c>
      <c r="H247" s="263"/>
      <c r="I247" s="112" t="s">
        <v>106</v>
      </c>
      <c r="J247" s="113"/>
    </row>
    <row r="248" spans="2:28" ht="13" customHeight="1" x14ac:dyDescent="0.55000000000000004">
      <c r="B248" s="130">
        <v>1</v>
      </c>
      <c r="E248" s="114" t="s">
        <v>108</v>
      </c>
      <c r="F248" s="113"/>
      <c r="G248" s="115"/>
      <c r="H248" s="115"/>
      <c r="I248" s="112" t="s">
        <v>107</v>
      </c>
      <c r="J248" s="113"/>
    </row>
    <row r="249" spans="2:28" ht="18.5" customHeight="1" x14ac:dyDescent="0.55000000000000004">
      <c r="E249" s="112" t="s">
        <v>96</v>
      </c>
      <c r="F249" s="113"/>
      <c r="G249" s="112" t="s">
        <v>97</v>
      </c>
      <c r="H249" s="113"/>
      <c r="I249" s="113"/>
      <c r="J249" s="113"/>
    </row>
    <row r="250" spans="2:28" ht="13" customHeight="1" x14ac:dyDescent="0.55000000000000004">
      <c r="E250" s="112" t="s">
        <v>98</v>
      </c>
      <c r="F250" s="113"/>
      <c r="G250" s="112" t="s">
        <v>99</v>
      </c>
      <c r="H250" s="113"/>
      <c r="I250" s="113"/>
      <c r="J250" s="113"/>
    </row>
    <row r="251" spans="2:28" ht="13" customHeight="1" x14ac:dyDescent="0.55000000000000004">
      <c r="E251" s="112" t="s">
        <v>98</v>
      </c>
      <c r="F251" s="113"/>
      <c r="G251" s="112" t="s">
        <v>100</v>
      </c>
      <c r="H251" s="113"/>
      <c r="I251" s="113"/>
      <c r="J251" s="113"/>
    </row>
    <row r="252" spans="2:28" ht="13" customHeight="1" x14ac:dyDescent="0.55000000000000004">
      <c r="E252" s="112" t="s">
        <v>101</v>
      </c>
      <c r="F252" s="113"/>
      <c r="G252" s="112" t="s">
        <v>102</v>
      </c>
      <c r="H252" s="113"/>
      <c r="I252" s="113"/>
      <c r="J252" s="113"/>
    </row>
    <row r="253" spans="2:28" ht="13" customHeight="1" x14ac:dyDescent="0.55000000000000004">
      <c r="E253" s="112" t="s">
        <v>103</v>
      </c>
      <c r="F253" s="113"/>
      <c r="G253" s="112" t="s">
        <v>104</v>
      </c>
      <c r="H253" s="113"/>
      <c r="I253" s="113"/>
      <c r="J253" s="113"/>
    </row>
  </sheetData>
  <mergeCells count="12">
    <mergeCell ref="G247:H24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48"/>
  <sheetViews>
    <sheetView topLeftCell="A5" zoomScale="96" zoomScaleNormal="96" workbookViewId="0">
      <pane xSplit="1" ySplit="3" topLeftCell="B239" activePane="bottomRight" state="frozen"/>
      <selection activeCell="A5" sqref="A5"/>
      <selection pane="topRight" activeCell="B5" sqref="B5"/>
      <selection pane="bottomLeft" activeCell="A8" sqref="A8"/>
      <selection pane="bottomRight" activeCell="D248" sqref="D248"/>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292" t="s">
        <v>130</v>
      </c>
      <c r="C4" s="293"/>
      <c r="D4" s="293"/>
      <c r="E4" s="293"/>
      <c r="F4" s="293"/>
      <c r="G4" s="293"/>
      <c r="H4" s="293"/>
      <c r="I4" s="293"/>
      <c r="J4" s="293"/>
      <c r="K4" s="294"/>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295" t="s">
        <v>76</v>
      </c>
      <c r="B5" s="299" t="s">
        <v>134</v>
      </c>
      <c r="C5" s="297"/>
      <c r="D5" s="297"/>
      <c r="E5" s="297"/>
      <c r="F5" s="300" t="s">
        <v>135</v>
      </c>
      <c r="G5" s="297" t="s">
        <v>131</v>
      </c>
      <c r="H5" s="297"/>
      <c r="I5" s="297"/>
      <c r="J5" s="297" t="s">
        <v>132</v>
      </c>
      <c r="K5" s="298"/>
      <c r="L5" s="284" t="s">
        <v>69</v>
      </c>
      <c r="M5" s="285"/>
      <c r="N5" s="288" t="s">
        <v>9</v>
      </c>
      <c r="O5" s="289"/>
      <c r="P5" s="316" t="s">
        <v>128</v>
      </c>
      <c r="Q5" s="317"/>
      <c r="R5" s="317"/>
      <c r="S5" s="318"/>
      <c r="T5" s="324" t="s">
        <v>88</v>
      </c>
      <c r="U5" s="325"/>
      <c r="V5" s="325"/>
      <c r="W5" s="325"/>
      <c r="X5" s="326"/>
      <c r="Y5" s="131"/>
      <c r="Z5" s="295" t="s">
        <v>76</v>
      </c>
      <c r="AA5" s="336" t="s">
        <v>161</v>
      </c>
      <c r="AB5" s="337"/>
      <c r="AC5" s="338"/>
      <c r="AD5" s="332" t="s">
        <v>142</v>
      </c>
      <c r="AE5" s="333"/>
      <c r="AF5" s="311"/>
      <c r="AG5" s="311"/>
      <c r="AH5" s="311"/>
      <c r="AI5" s="311"/>
      <c r="AJ5" s="334"/>
      <c r="AK5" s="310" t="s">
        <v>143</v>
      </c>
      <c r="AL5" s="311"/>
      <c r="AM5" s="311"/>
      <c r="AN5" s="311"/>
      <c r="AO5" s="311"/>
      <c r="AP5" s="312"/>
      <c r="AQ5" s="310" t="s">
        <v>144</v>
      </c>
      <c r="AR5" s="311"/>
      <c r="AS5" s="311"/>
      <c r="AT5" s="311"/>
      <c r="AU5" s="311"/>
      <c r="AV5" s="322"/>
    </row>
    <row r="6" spans="1:83" ht="18" customHeight="1" x14ac:dyDescent="0.55000000000000004">
      <c r="A6" s="295"/>
      <c r="B6" s="303" t="s">
        <v>148</v>
      </c>
      <c r="C6" s="304"/>
      <c r="D6" s="307" t="s">
        <v>86</v>
      </c>
      <c r="E6" s="305" t="s">
        <v>136</v>
      </c>
      <c r="F6" s="301"/>
      <c r="G6" s="307" t="s">
        <v>133</v>
      </c>
      <c r="H6" s="307" t="s">
        <v>9</v>
      </c>
      <c r="I6" s="307" t="s">
        <v>86</v>
      </c>
      <c r="J6" s="307" t="s">
        <v>133</v>
      </c>
      <c r="K6" s="308" t="s">
        <v>9</v>
      </c>
      <c r="L6" s="286"/>
      <c r="M6" s="287"/>
      <c r="N6" s="290"/>
      <c r="O6" s="291"/>
      <c r="P6" s="319"/>
      <c r="Q6" s="320"/>
      <c r="R6" s="320"/>
      <c r="S6" s="321"/>
      <c r="T6" s="327"/>
      <c r="U6" s="328"/>
      <c r="V6" s="328"/>
      <c r="W6" s="328"/>
      <c r="X6" s="329"/>
      <c r="Y6" s="131"/>
      <c r="Z6" s="295"/>
      <c r="AA6" s="339"/>
      <c r="AB6" s="340"/>
      <c r="AC6" s="341"/>
      <c r="AD6" s="330" t="s">
        <v>141</v>
      </c>
      <c r="AE6" s="331"/>
      <c r="AF6" s="314"/>
      <c r="AG6" s="314" t="s">
        <v>140</v>
      </c>
      <c r="AH6" s="314"/>
      <c r="AI6" s="314" t="s">
        <v>132</v>
      </c>
      <c r="AJ6" s="335"/>
      <c r="AK6" s="313" t="s">
        <v>141</v>
      </c>
      <c r="AL6" s="314"/>
      <c r="AM6" s="314" t="s">
        <v>140</v>
      </c>
      <c r="AN6" s="314"/>
      <c r="AO6" s="314" t="s">
        <v>132</v>
      </c>
      <c r="AP6" s="315"/>
      <c r="AQ6" s="313" t="s">
        <v>141</v>
      </c>
      <c r="AR6" s="314"/>
      <c r="AS6" s="314" t="s">
        <v>140</v>
      </c>
      <c r="AT6" s="314"/>
      <c r="AU6" s="314" t="s">
        <v>132</v>
      </c>
      <c r="AV6" s="323"/>
      <c r="AY6" s="45" t="s">
        <v>178</v>
      </c>
      <c r="AZ6" s="45" t="s">
        <v>179</v>
      </c>
      <c r="BB6" s="45" t="s">
        <v>177</v>
      </c>
      <c r="BC6" t="s">
        <v>180</v>
      </c>
      <c r="BE6" t="s">
        <v>162</v>
      </c>
      <c r="BG6" t="s">
        <v>162</v>
      </c>
      <c r="BI6" t="s">
        <v>164</v>
      </c>
      <c r="BP6" t="s">
        <v>142</v>
      </c>
      <c r="BT6" t="s">
        <v>143</v>
      </c>
      <c r="BX6" t="s">
        <v>144</v>
      </c>
      <c r="CA6" t="s">
        <v>142</v>
      </c>
    </row>
    <row r="7" spans="1:83" ht="36.5" thickBot="1" x14ac:dyDescent="0.6">
      <c r="A7" s="296"/>
      <c r="B7" s="141" t="s">
        <v>133</v>
      </c>
      <c r="C7" s="133" t="s">
        <v>9</v>
      </c>
      <c r="D7" s="302"/>
      <c r="E7" s="306"/>
      <c r="F7" s="302"/>
      <c r="G7" s="302"/>
      <c r="H7" s="302"/>
      <c r="I7" s="302"/>
      <c r="J7" s="302"/>
      <c r="K7" s="309"/>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60" t="s">
        <v>244</v>
      </c>
      <c r="Z7" s="296"/>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283" t="s">
        <v>176</v>
      </c>
      <c r="AY7" s="283"/>
      <c r="AZ7" s="283"/>
      <c r="BA7" s="283"/>
      <c r="BB7" s="283"/>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41"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41"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7">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7">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7">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9">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7">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9">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7">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9">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7">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9">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7">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1">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9">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7">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9">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7">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9">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7">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9">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7">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9">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7">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9">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7">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9">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7">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9">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7">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9">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7">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9">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7">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9">
        <v>50</v>
      </c>
      <c r="Z238" s="75">
        <f t="shared" ref="Z238:Z241"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7">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9">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7">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9">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7">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BE241" si="1398">+Z240</f>
        <v>44064</v>
      </c>
      <c r="BF240" s="132">
        <f t="shared" ref="BF240" si="1399">+B240</f>
        <v>22</v>
      </c>
      <c r="BG240" s="230">
        <f t="shared" ref="BG240:BG241" si="1400">+A240</f>
        <v>44064</v>
      </c>
      <c r="BH240" s="132">
        <f t="shared" ref="BH240" si="1401">+C240</f>
        <v>2390</v>
      </c>
      <c r="BI240" s="1">
        <f t="shared" ref="BI240:BI241" si="1402">+BE240</f>
        <v>44064</v>
      </c>
      <c r="BJ240">
        <f t="shared" ref="BJ240" si="1403">+L240</f>
        <v>34</v>
      </c>
      <c r="BK240">
        <f t="shared" ref="BK240" si="1404">+M240</f>
        <v>34</v>
      </c>
      <c r="BL240" s="1">
        <f t="shared" ref="BL240:BL241" si="1405">+BI240</f>
        <v>44064</v>
      </c>
      <c r="BM240">
        <f t="shared" ref="BM240" si="1406">+BM239+BJ240</f>
        <v>3336</v>
      </c>
      <c r="BN240">
        <f t="shared" ref="BN240" si="1407">+BN239+BK240</f>
        <v>946</v>
      </c>
      <c r="BO240" s="180">
        <f t="shared" ref="BO240:BO241" si="1408">+A240</f>
        <v>44064</v>
      </c>
      <c r="BP240">
        <f t="shared" ref="BP240" si="1409">+AF240</f>
        <v>4631</v>
      </c>
      <c r="BQ240">
        <f t="shared" ref="BQ240" si="1410">+AH240</f>
        <v>3900</v>
      </c>
      <c r="BR240">
        <f t="shared" ref="BR240" si="1411">+AJ240</f>
        <v>75</v>
      </c>
      <c r="BS240" s="180">
        <f t="shared" ref="BS240:BS241" si="1412">+A240</f>
        <v>44064</v>
      </c>
      <c r="BT240">
        <f t="shared" ref="BT240" si="1413">+AL240</f>
        <v>46</v>
      </c>
      <c r="BU240">
        <f t="shared" ref="BU240" si="1414">+AN240</f>
        <v>46</v>
      </c>
      <c r="BV240">
        <f t="shared" ref="BV240" si="1415">+AP240</f>
        <v>0</v>
      </c>
      <c r="BW240" s="180">
        <f t="shared" ref="BW240:BW241" si="1416">+A240</f>
        <v>44064</v>
      </c>
      <c r="BX240">
        <f t="shared" ref="BX240" si="1417">+AR240</f>
        <v>487</v>
      </c>
      <c r="BY240">
        <f t="shared" ref="BY240" si="1418">+AT240</f>
        <v>457</v>
      </c>
      <c r="BZ240">
        <f t="shared" ref="BZ240" si="1419">+AV240</f>
        <v>7</v>
      </c>
      <c r="CA240" s="180">
        <f t="shared" ref="CA240:CA241" si="1420">+A240</f>
        <v>44064</v>
      </c>
      <c r="CB240">
        <f t="shared" ref="CB240" si="1421">+AD240</f>
        <v>27</v>
      </c>
      <c r="CC240">
        <f t="shared" ref="CC240" si="1422">+AG240</f>
        <v>73</v>
      </c>
      <c r="CD240" s="180">
        <f t="shared" ref="CD240:CD241"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9">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7">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c r="B242" s="241"/>
      <c r="C242" s="155"/>
      <c r="D242" s="155"/>
      <c r="E242" s="147"/>
      <c r="F242" s="147"/>
      <c r="G242" s="147"/>
      <c r="H242" s="135"/>
      <c r="I242" s="147"/>
      <c r="J242" s="135"/>
      <c r="K242" s="42"/>
      <c r="L242" s="146"/>
      <c r="M242" s="147"/>
      <c r="N242" s="135"/>
      <c r="O242" s="135"/>
      <c r="P242" s="147"/>
      <c r="Q242" s="147"/>
      <c r="R242" s="135"/>
      <c r="S242" s="135"/>
      <c r="T242" s="147"/>
      <c r="U242" s="147"/>
      <c r="V242" s="135"/>
      <c r="W242" s="42"/>
      <c r="X242" s="148"/>
      <c r="Z242" s="75"/>
      <c r="AA242" s="231"/>
      <c r="AB242" s="231"/>
      <c r="AC242" s="232"/>
      <c r="AD242" s="184"/>
      <c r="AE242" s="244"/>
      <c r="AF242" s="156"/>
      <c r="AG242" s="185"/>
      <c r="AH242" s="156"/>
      <c r="AI242" s="185"/>
      <c r="AJ242" s="186"/>
      <c r="AK242" s="187"/>
      <c r="AL242" s="156"/>
      <c r="AM242" s="185"/>
      <c r="AN242" s="156"/>
      <c r="AO242" s="185"/>
      <c r="AP242" s="188"/>
      <c r="AQ242" s="187"/>
      <c r="AR242" s="156"/>
      <c r="AS242" s="185"/>
      <c r="AT242" s="156"/>
      <c r="AU242" s="185"/>
      <c r="AV242" s="189"/>
      <c r="AW242" s="257"/>
      <c r="AX242" s="238"/>
      <c r="AY242" s="6"/>
      <c r="AZ242" s="239"/>
      <c r="BA242" s="239"/>
      <c r="BB242" s="130"/>
      <c r="BC242" s="27"/>
      <c r="BD242" s="239"/>
      <c r="BE242" s="230"/>
      <c r="BF242" s="132"/>
      <c r="BG242" s="230"/>
      <c r="BH242" s="132"/>
      <c r="BI242" s="1"/>
      <c r="BL242" s="1"/>
      <c r="BO242" s="258"/>
      <c r="BS242" s="258"/>
      <c r="BW242" s="258"/>
      <c r="CA242" s="258"/>
      <c r="CD242" s="258"/>
    </row>
    <row r="243" spans="1:83" ht="18" customHeight="1" x14ac:dyDescent="0.55000000000000004">
      <c r="A243" s="180"/>
      <c r="B243" s="147"/>
      <c r="C243" s="155"/>
      <c r="D243" s="155"/>
      <c r="E243" s="147"/>
      <c r="F243" s="147"/>
      <c r="G243" s="147"/>
      <c r="H243" s="135"/>
      <c r="I243" s="147"/>
      <c r="J243" s="135"/>
      <c r="K243" s="42"/>
      <c r="L243" s="146"/>
      <c r="M243" s="147"/>
      <c r="N243" s="135"/>
      <c r="O243" s="135"/>
      <c r="P243" s="147"/>
      <c r="Q243" s="147"/>
      <c r="R243" s="135"/>
      <c r="S243" s="135"/>
      <c r="T243" s="147"/>
      <c r="U243" s="147"/>
      <c r="V243" s="135"/>
      <c r="W243" s="42"/>
      <c r="X243" s="148"/>
      <c r="Z243" s="75"/>
      <c r="AA243" s="231"/>
      <c r="AB243" s="231"/>
      <c r="AC243" s="232"/>
      <c r="AD243" s="184"/>
      <c r="AE243" s="244"/>
      <c r="AF243" s="156"/>
      <c r="AG243" s="185"/>
      <c r="AH243" s="156"/>
      <c r="AI243" s="185"/>
      <c r="AJ243" s="186"/>
      <c r="AK243" s="187"/>
      <c r="AL243" s="156"/>
      <c r="AM243" s="185"/>
      <c r="AN243" s="156"/>
      <c r="AO243" s="185"/>
      <c r="AP243" s="188"/>
      <c r="AQ243" s="187"/>
      <c r="AR243" s="156"/>
      <c r="AS243" s="185"/>
      <c r="AT243" s="156"/>
      <c r="AU243" s="185"/>
      <c r="AV243" s="189"/>
      <c r="AX243"/>
      <c r="AY243"/>
      <c r="AZ243"/>
      <c r="BB243"/>
      <c r="BP243" s="45"/>
      <c r="BQ243" s="45"/>
      <c r="BR243" s="45"/>
      <c r="BS243" s="45"/>
    </row>
    <row r="244" spans="1:83" ht="7" customHeight="1" thickBot="1" x14ac:dyDescent="0.6">
      <c r="A244" s="66"/>
      <c r="B244" s="146"/>
      <c r="C244" s="155"/>
      <c r="D244" s="147"/>
      <c r="E244" s="147"/>
      <c r="F244" s="147"/>
      <c r="G244" s="147"/>
      <c r="H244" s="135"/>
      <c r="I244" s="147"/>
      <c r="J244" s="135"/>
      <c r="K244" s="148"/>
      <c r="L244" s="146"/>
      <c r="M244" s="147"/>
      <c r="N244" s="135"/>
      <c r="O244" s="135"/>
      <c r="P244" s="147"/>
      <c r="Q244" s="147"/>
      <c r="R244" s="135"/>
      <c r="S244" s="135"/>
      <c r="T244" s="147"/>
      <c r="U244" s="147"/>
      <c r="V244" s="135"/>
      <c r="W244" s="42"/>
      <c r="X244" s="148"/>
      <c r="Z244" s="66"/>
      <c r="AA244" s="64"/>
      <c r="AB244" s="64"/>
      <c r="AC244" s="64"/>
      <c r="AD244" s="184"/>
      <c r="AE244" s="244"/>
      <c r="AF244" s="156"/>
      <c r="AG244" s="185"/>
      <c r="AH244" s="156"/>
      <c r="AI244" s="185"/>
      <c r="AJ244" s="186"/>
      <c r="AK244" s="187"/>
      <c r="AL244" s="156"/>
      <c r="AM244" s="185"/>
      <c r="AN244" s="156"/>
      <c r="AO244" s="185"/>
      <c r="AP244" s="188"/>
      <c r="AQ244" s="187"/>
      <c r="AR244" s="156"/>
      <c r="AS244" s="185"/>
      <c r="AT244" s="156"/>
      <c r="AU244" s="185"/>
      <c r="AV244" s="189"/>
    </row>
    <row r="245" spans="1:83" x14ac:dyDescent="0.55000000000000004">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row>
    <row r="246" spans="1:83" x14ac:dyDescent="0.55000000000000004">
      <c r="BB246" s="45">
        <f>219-172</f>
        <v>47</v>
      </c>
    </row>
    <row r="247" spans="1:83" x14ac:dyDescent="0.55000000000000004">
      <c r="L247">
        <f>SUM(L97:L246)</f>
        <v>3351</v>
      </c>
      <c r="P247">
        <f>SUM(P97:P246)</f>
        <v>545</v>
      </c>
      <c r="AD247">
        <f>SUM(AD188:AD194)</f>
        <v>82</v>
      </c>
    </row>
    <row r="248" spans="1:83" x14ac:dyDescent="0.55000000000000004">
      <c r="A248" s="130"/>
      <c r="Z248" s="130"/>
      <c r="AA248" s="130"/>
      <c r="AB248" s="130"/>
      <c r="AC248" s="130"/>
      <c r="AF248">
        <f>SUM(AD188:AD243)</f>
        <v>3454</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47"/>
  <sheetViews>
    <sheetView topLeftCell="A2" workbookViewId="0">
      <pane xSplit="2" ySplit="2" topLeftCell="C41" activePane="bottomRight" state="frozen"/>
      <selection activeCell="O24" sqref="O24"/>
      <selection pane="topRight" activeCell="O24" sqref="O24"/>
      <selection pane="bottomLeft" activeCell="O24" sqref="O24"/>
      <selection pane="bottomRight" activeCell="C45" sqref="C45"/>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56">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56">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56">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56">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A43">
        <v>39</v>
      </c>
      <c r="B43" s="250"/>
      <c r="C43" s="45" t="s">
        <v>273</v>
      </c>
      <c r="D43" t="s">
        <v>274</v>
      </c>
      <c r="E43">
        <v>24</v>
      </c>
      <c r="F43" s="1">
        <v>44063</v>
      </c>
      <c r="G43" s="130">
        <v>0</v>
      </c>
      <c r="H43" s="249">
        <f t="shared" ref="H43:H45"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 si="145">+F43</f>
        <v>44063</v>
      </c>
      <c r="S43" s="5">
        <f t="shared" ref="S43" si="146">+G43</f>
        <v>0</v>
      </c>
      <c r="T43" s="27">
        <f t="shared" ref="T43" si="147">+H43</f>
        <v>903</v>
      </c>
      <c r="U43" s="249">
        <f t="shared" ref="U43" si="148">+U42+S43-I43</f>
        <v>274</v>
      </c>
      <c r="V43" s="5">
        <f t="shared" ref="V43" si="149">+M43</f>
        <v>0</v>
      </c>
      <c r="W43" s="251">
        <f t="shared" ref="W43" si="150">+W42+V43-N43-O43</f>
        <v>93</v>
      </c>
    </row>
    <row r="44" spans="1:23" x14ac:dyDescent="0.55000000000000004">
      <c r="A44">
        <v>40</v>
      </c>
      <c r="B44" s="250"/>
      <c r="C44" s="45" t="s">
        <v>275</v>
      </c>
      <c r="D44" t="s">
        <v>276</v>
      </c>
      <c r="E44">
        <v>24</v>
      </c>
      <c r="F44" s="1">
        <v>44064</v>
      </c>
      <c r="G44" s="130">
        <v>0</v>
      </c>
      <c r="H44" s="249">
        <f t="shared" si="141"/>
        <v>903</v>
      </c>
      <c r="I44" s="130">
        <v>47</v>
      </c>
      <c r="J44" s="254">
        <f t="shared" ref="J44:J45" si="151">+J43+I44</f>
        <v>672</v>
      </c>
      <c r="K44" s="5"/>
      <c r="L44" s="254">
        <f t="shared" ref="L44:L45" si="152">+L43+K44</f>
        <v>3</v>
      </c>
      <c r="M44" s="130">
        <v>0</v>
      </c>
      <c r="N44" s="5"/>
      <c r="O44" s="6">
        <v>15</v>
      </c>
      <c r="P44" s="240">
        <f t="shared" ref="P44" si="153">+P43+O44</f>
        <v>161</v>
      </c>
      <c r="Q44" s="255">
        <f t="shared" ref="Q44" si="154">+Q43+M44-N44-O44</f>
        <v>78</v>
      </c>
      <c r="R44" s="1">
        <f t="shared" ref="R44" si="155">+F44</f>
        <v>44064</v>
      </c>
      <c r="S44" s="5">
        <f t="shared" ref="S44" si="156">+G44</f>
        <v>0</v>
      </c>
      <c r="T44" s="27">
        <f t="shared" ref="T44" si="157">+H44</f>
        <v>903</v>
      </c>
      <c r="U44" s="249">
        <f t="shared" ref="U44" si="158">+U43+S44-I44</f>
        <v>227</v>
      </c>
      <c r="V44" s="5">
        <f t="shared" ref="V44" si="159">+M44</f>
        <v>0</v>
      </c>
      <c r="W44" s="251">
        <f t="shared" ref="W44" si="160">+W43+V44-N44-O44</f>
        <v>78</v>
      </c>
    </row>
    <row r="45" spans="1:23" x14ac:dyDescent="0.55000000000000004">
      <c r="A45">
        <v>41</v>
      </c>
      <c r="B45" s="250"/>
      <c r="C45" s="45" t="s">
        <v>278</v>
      </c>
      <c r="D45" t="s">
        <v>277</v>
      </c>
      <c r="E45">
        <v>24</v>
      </c>
      <c r="F45" s="1">
        <v>44065</v>
      </c>
      <c r="G45" s="130">
        <v>0</v>
      </c>
      <c r="H45" s="249">
        <f t="shared" si="141"/>
        <v>903</v>
      </c>
      <c r="I45" s="130">
        <v>29</v>
      </c>
      <c r="J45" s="254">
        <f t="shared" si="151"/>
        <v>701</v>
      </c>
      <c r="K45" s="5"/>
      <c r="L45" s="254">
        <f t="shared" si="152"/>
        <v>3</v>
      </c>
      <c r="M45" s="130">
        <v>0</v>
      </c>
      <c r="N45" s="5">
        <v>0</v>
      </c>
      <c r="O45" s="6">
        <v>9</v>
      </c>
      <c r="P45" s="240">
        <f t="shared" ref="P45" si="161">+P44+O45</f>
        <v>170</v>
      </c>
      <c r="Q45" s="255">
        <f t="shared" ref="Q45" si="162">+Q44+M45-N45-O45</f>
        <v>69</v>
      </c>
      <c r="R45" s="1">
        <f t="shared" ref="R45" si="163">+F45</f>
        <v>44065</v>
      </c>
      <c r="S45" s="5">
        <f t="shared" ref="S45" si="164">+G45</f>
        <v>0</v>
      </c>
      <c r="T45" s="27">
        <f t="shared" ref="T45" si="165">+H45</f>
        <v>903</v>
      </c>
      <c r="U45" s="249">
        <f t="shared" ref="U45" si="166">+U44+S45-I45</f>
        <v>198</v>
      </c>
      <c r="V45" s="5">
        <f t="shared" ref="V45" si="167">+M45</f>
        <v>0</v>
      </c>
      <c r="W45" s="251">
        <f t="shared" ref="W45" si="168">+W44+V45-N45-O45</f>
        <v>69</v>
      </c>
    </row>
    <row r="46" spans="1:23" x14ac:dyDescent="0.55000000000000004">
      <c r="B46" s="250"/>
      <c r="C46" s="45"/>
      <c r="F46" s="1"/>
      <c r="G46" s="130"/>
      <c r="H46" s="249"/>
      <c r="I46" s="130"/>
      <c r="J46" s="254"/>
      <c r="K46" s="5"/>
      <c r="L46" s="254"/>
      <c r="M46" s="130"/>
      <c r="N46" s="5"/>
      <c r="O46" s="6"/>
      <c r="P46" s="240"/>
      <c r="Q46" s="255"/>
      <c r="R46" s="1"/>
      <c r="S46" s="5"/>
      <c r="T46" s="27"/>
      <c r="U46" s="249"/>
      <c r="V46" s="5"/>
      <c r="W46" s="251"/>
    </row>
    <row r="47"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31" zoomScale="70" zoomScaleNormal="70" workbookViewId="0">
      <selection activeCell="T82" sqref="T82"/>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2" t="s">
        <v>2</v>
      </c>
      <c r="C4" s="342"/>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2" t="s">
        <v>38</v>
      </c>
      <c r="CI4" s="342"/>
      <c r="CJ4" s="342"/>
      <c r="CK4" s="342"/>
      <c r="CL4" s="342"/>
    </row>
    <row r="5" spans="2:90" x14ac:dyDescent="0.55000000000000004">
      <c r="B5" t="s">
        <v>3</v>
      </c>
      <c r="C5" t="s">
        <v>1</v>
      </c>
      <c r="D5" s="342" t="s">
        <v>4</v>
      </c>
      <c r="E5" s="342"/>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2020-08-24T00:06:10Z</dcterms:modified>
</cp:coreProperties>
</file>