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40E3A89-4731-4CC7-9753-069C462D5144}"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5" i="6" l="1"/>
  <c r="U25" i="6"/>
  <c r="V25" i="6" s="1"/>
  <c r="S25" i="6"/>
  <c r="R25" i="6"/>
  <c r="P25" i="6"/>
  <c r="Q25" i="6"/>
  <c r="L25" i="6"/>
  <c r="J25" i="6"/>
  <c r="CE221" i="5"/>
  <c r="CD221" i="5"/>
  <c r="CC221" i="5"/>
  <c r="CB221" i="5"/>
  <c r="CA221" i="5"/>
  <c r="BZ221" i="5"/>
  <c r="BY221" i="5"/>
  <c r="BX221" i="5"/>
  <c r="BW221" i="5"/>
  <c r="BV221" i="5"/>
  <c r="BU221" i="5"/>
  <c r="BT221" i="5"/>
  <c r="BS221" i="5"/>
  <c r="BR221" i="5"/>
  <c r="BQ221" i="5"/>
  <c r="BP221" i="5"/>
  <c r="BO221" i="5"/>
  <c r="BN221" i="5"/>
  <c r="BM221" i="5"/>
  <c r="BK221" i="5"/>
  <c r="BJ221" i="5"/>
  <c r="BH221" i="5"/>
  <c r="BG221" i="5"/>
  <c r="BF221" i="5"/>
  <c r="BE221" i="5"/>
  <c r="BI221" i="5" s="1"/>
  <c r="BL221" i="5" s="1"/>
  <c r="BD221" i="5"/>
  <c r="BC221" i="5"/>
  <c r="BA221" i="5"/>
  <c r="AZ221" i="5"/>
  <c r="AU221" i="5"/>
  <c r="AS221" i="5"/>
  <c r="AQ221" i="5"/>
  <c r="AO221" i="5"/>
  <c r="AM221" i="5"/>
  <c r="AK221" i="5"/>
  <c r="AI221" i="5"/>
  <c r="AG221" i="5"/>
  <c r="AD221" i="5"/>
  <c r="AE221" i="5" s="1"/>
  <c r="AC221" i="5"/>
  <c r="AB221" i="5"/>
  <c r="AA221" i="5"/>
  <c r="AB222" i="2"/>
  <c r="AA222" i="2"/>
  <c r="Z222" i="2"/>
  <c r="Y222" i="2"/>
  <c r="X222" i="2"/>
  <c r="W222" i="2"/>
  <c r="P222" i="2"/>
  <c r="O222" i="2"/>
  <c r="C221" i="5"/>
  <c r="D221" i="5" s="1"/>
  <c r="M222" i="2"/>
  <c r="K222" i="2"/>
  <c r="H222" i="2"/>
  <c r="Z221" i="5"/>
  <c r="AX221" i="5"/>
  <c r="I222" i="2" l="1"/>
  <c r="BA219" i="5"/>
  <c r="BA220" i="5" s="1"/>
  <c r="P20" i="6"/>
  <c r="P21" i="6" s="1"/>
  <c r="P22" i="6" s="1"/>
  <c r="P23" i="6" s="1"/>
  <c r="P24" i="6" s="1"/>
  <c r="U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U23" i="6" l="1"/>
  <c r="S23" i="6"/>
  <c r="R23" i="6"/>
  <c r="U22" i="6"/>
  <c r="S22" i="6"/>
  <c r="R22" i="6"/>
  <c r="U21" i="6"/>
  <c r="S21" i="6"/>
  <c r="R21" i="6"/>
  <c r="U20" i="6"/>
  <c r="S20" i="6"/>
  <c r="R20" i="6"/>
  <c r="U19" i="6"/>
  <c r="S19" i="6"/>
  <c r="R19" i="6"/>
  <c r="U18" i="6"/>
  <c r="S18" i="6"/>
  <c r="R18" i="6"/>
  <c r="L18" i="6"/>
  <c r="L19" i="6" s="1"/>
  <c r="L20" i="6" s="1"/>
  <c r="L21" i="6" s="1"/>
  <c r="L22" i="6" s="1"/>
  <c r="L23" i="6" s="1"/>
  <c r="L24" i="6" s="1"/>
  <c r="J18" i="6"/>
  <c r="J19" i="6" s="1"/>
  <c r="J20" i="6" s="1"/>
  <c r="J21" i="6" s="1"/>
  <c r="J22" i="6" s="1"/>
  <c r="J23" i="6" s="1"/>
  <c r="J24" i="6" s="1"/>
  <c r="U17" i="6"/>
  <c r="S17" i="6"/>
  <c r="R17" i="6"/>
  <c r="U16" i="6"/>
  <c r="R16" i="6"/>
  <c r="U10" i="6"/>
  <c r="V7" i="6"/>
  <c r="V8" i="6" s="1"/>
  <c r="V9" i="6" s="1"/>
  <c r="T7" i="6"/>
  <c r="T8" i="6" s="1"/>
  <c r="T9" i="6" s="1"/>
  <c r="T10" i="6" s="1"/>
  <c r="T11" i="6" s="1"/>
  <c r="T12" i="6" s="1"/>
  <c r="T13" i="6" s="1"/>
  <c r="T14" i="6" s="1"/>
  <c r="T15" i="6" s="1"/>
  <c r="T16" i="6" s="1"/>
  <c r="Q5" i="6"/>
  <c r="Q7" i="6" s="1"/>
  <c r="Q8" i="6" s="1"/>
  <c r="Q9" i="6" s="1"/>
  <c r="Q10" i="6" s="1"/>
  <c r="Q11" i="6" s="1"/>
  <c r="Q12" i="6" s="1"/>
  <c r="Q13" i="6" s="1"/>
  <c r="Q14" i="6" s="1"/>
  <c r="Q15" i="6" s="1"/>
  <c r="Q16" i="6" s="1"/>
  <c r="Q17" i="6" s="1"/>
  <c r="Q18" i="6" s="1"/>
  <c r="Q19" i="6" s="1"/>
  <c r="Q20" i="6" s="1"/>
  <c r="Q21" i="6" s="1"/>
  <c r="Q22" i="6" s="1"/>
  <c r="Q23" i="6" s="1"/>
  <c r="Q24" i="6" s="1"/>
  <c r="H5" i="6"/>
  <c r="H7" i="6" s="1"/>
  <c r="H8" i="6" s="1"/>
  <c r="H9" i="6" s="1"/>
  <c r="H10" i="6" s="1"/>
  <c r="H11" i="6" s="1"/>
  <c r="H12" i="6" s="1"/>
  <c r="H13" i="6" s="1"/>
  <c r="H14" i="6" s="1"/>
  <c r="H15" i="6" s="1"/>
  <c r="H16" i="6" s="1"/>
  <c r="H17" i="6" s="1"/>
  <c r="H18"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T17" i="6" l="1"/>
  <c r="T18" i="6" s="1"/>
  <c r="T19" i="6" s="1"/>
  <c r="T20" i="6" s="1"/>
  <c r="T21" i="6" s="1"/>
  <c r="T22" i="6" s="1"/>
  <c r="T23" i="6" s="1"/>
  <c r="T24" i="6" s="1"/>
  <c r="V10" i="6"/>
  <c r="V11" i="6" s="1"/>
  <c r="V12" i="6" s="1"/>
  <c r="V13" i="6" s="1"/>
  <c r="V14" i="6" s="1"/>
  <c r="V15" i="6" s="1"/>
  <c r="V16" i="6" s="1"/>
  <c r="V17" i="6" s="1"/>
  <c r="V18" i="6" s="1"/>
  <c r="V19" i="6" s="1"/>
  <c r="V20" i="6" s="1"/>
  <c r="V21" i="6" s="1"/>
  <c r="V22" i="6" s="1"/>
  <c r="V23" i="6" s="1"/>
  <c r="V24" i="6" s="1"/>
  <c r="BB225"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27" i="5" l="1"/>
  <c r="AD226"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26" i="5" l="1"/>
  <c r="L226"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BH204" i="5"/>
  <c r="D203" i="5"/>
  <c r="BH203" i="5"/>
  <c r="D202" i="5"/>
  <c r="BH202" i="5"/>
  <c r="D201" i="5"/>
  <c r="BH201" i="5"/>
  <c r="BH200" i="5"/>
  <c r="D200" i="5"/>
  <c r="H122" i="2"/>
  <c r="Y121" i="2"/>
  <c r="AB92" i="2"/>
  <c r="M93" i="2"/>
  <c r="I92" i="2"/>
  <c r="D220" i="5" l="1"/>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Y205" i="2"/>
  <c r="Y204" i="2"/>
  <c r="AB174" i="2"/>
  <c r="M175" i="2"/>
  <c r="I174" i="2"/>
  <c r="Y221" i="2" l="1"/>
  <c r="Y220" i="2"/>
  <c r="Y219" i="2"/>
  <c r="Y218" i="2"/>
  <c r="Y217" i="2"/>
  <c r="Y216" i="2"/>
  <c r="Y215" i="2"/>
  <c r="Y214" i="2"/>
  <c r="Y213" i="2"/>
  <c r="Y212" i="2"/>
  <c r="Y211" i="2"/>
  <c r="Y210" i="2"/>
  <c r="Y209" i="2"/>
  <c r="Y208" i="2"/>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AB202" i="2"/>
  <c r="I202" i="2"/>
  <c r="AB201" i="2"/>
  <c r="I201" i="2"/>
  <c r="AB221" i="2" l="1"/>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alcChain>
</file>

<file path=xl/sharedStrings.xml><?xml version="1.0" encoding="utf-8"?>
<sst xmlns="http://schemas.openxmlformats.org/spreadsheetml/2006/main" count="444" uniqueCount="232">
  <si>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</si>
  <si>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</si>
  <si>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</si>
  <si>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</si>
  <si>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</si>
  <si>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</si>
  <si>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</si>
  <si>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</si>
  <si>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</si>
  <si>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</si>
  <si>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</si>
  <si>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</si>
  <si>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</si>
  <si>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</si>
  <si>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</si>
  <si>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</si>
  <si>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</si>
  <si>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</si>
  <si>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</si>
  <si>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</si>
  <si>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</si>
  <si>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</si>
  <si>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</si>
  <si>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</si>
  <si>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</si>
  <si>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</si>
  <si>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</si>
  <si>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</si>
  <si>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</si>
  <si>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</si>
  <si>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</si>
  <si>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</si>
  <si>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</si>
  <si>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</si>
  <si>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</si>
  <si>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</si>
  <si>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</si>
  <si>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</si>
  <si>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</si>
  <si>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</si>
  <si>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</si>
  <si>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</si>
  <si>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</si>
  <si>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</si>
  <si>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</si>
  <si>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</si>
  <si>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</si>
  <si>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</si>
  <si>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</si>
  <si>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</si>
  <si>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</si>
  <si>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</si>
  <si>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</si>
  <si>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</si>
  <si>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</si>
  <si>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</si>
  <si>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</si>
  <si>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</si>
  <si>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</si>
  <si>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</si>
  <si>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</si>
  <si>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</si>
  <si>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</si>
  <si>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</si>
  <si>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</si>
  <si>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</si>
  <si>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</si>
  <si>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</si>
  <si>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</si>
  <si>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</si>
  <si>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</si>
  <si>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</si>
  <si>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</si>
  <si>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</si>
  <si>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</si>
  <si>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</si>
  <si>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</si>
  <si>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</si>
  <si>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</si>
  <si>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</si>
  <si>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</si>
  <si>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</si>
  <si>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</si>
  <si>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</si>
  <si>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</si>
  <si>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</si>
  <si>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</si>
  <si>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</si>
  <si>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</si>
  <si>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</si>
  <si>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</si>
  <si>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</si>
  <si>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</si>
  <si>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</si>
  <si>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</si>
  <si>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</si>
  <si>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</si>
  <si>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</si>
  <si>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</si>
  <si>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</si>
  <si>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</si>
  <si>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</si>
  <si>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</si>
  <si>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</si>
  <si>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</si>
  <si>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</si>
  <si>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</si>
  <si>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</si>
  <si>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</si>
  <si>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</si>
  <si>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</si>
  <si>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</si>
  <si>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</si>
  <si>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</si>
  <si>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</si>
  <si>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</si>
  <si>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</si>
  <si>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</si>
  <si>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</si>
  <si>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</si>
  <si>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</si>
  <si>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</si>
  <si>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</si>
  <si>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</si>
  <si>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</si>
  <si>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</si>
  <si>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</si>
  <si>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</si>
  <si>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</si>
  <si>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</si>
  <si>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</si>
  <si>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</si>
  <si>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</si>
  <si>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</si>
  <si>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</si>
  <si>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</si>
  <si>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</si>
  <si>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</si>
  <si>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</si>
  <si>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</si>
  <si>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</si>
  <si>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</si>
  <si>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</si>
  <si>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</si>
  <si>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</si>
  <si>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</si>
  <si>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</si>
  <si>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</si>
  <si>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</si>
  <si>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</si>
  <si>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</si>
  <si>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</si>
  <si>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</si>
  <si>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</si>
  <si>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</si>
  <si>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</si>
  <si>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</si>
  <si>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</si>
  <si>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</si>
  <si>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</si>
  <si>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</si>
  <si>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</si>
  <si>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</si>
  <si>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</si>
  <si>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</si>
  <si>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</si>
  <si>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</si>
  <si>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</si>
  <si>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</si>
  <si>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</si>
  <si>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</si>
  <si>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</si>
  <si>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</si>
  <si>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</si>
  <si>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</si>
  <si>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</si>
  <si>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</si>
  <si>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</si>
  <si>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</si>
  <si>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</si>
  <si>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</si>
  <si>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</si>
  <si>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</si>
  <si>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</si>
  <si>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</si>
  <si>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</si>
  <si>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</si>
  <si>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</si>
  <si>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</si>
  <si>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</si>
  <si>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無症状感染者累計</t>
    <rPh sb="0" eb="3">
      <t>ムショウジョウ</t>
    </rPh>
    <rPh sb="3" eb="6">
      <t>カンセンシャ</t>
    </rPh>
    <rPh sb="6" eb="8">
      <t>ルイケイ</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</si>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</sst>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3">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92D050"/>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0" fillId="12"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2" borderId="0" xfId="0" applyFont="1" applyFill="1">
      <alignment vertical="center"/>
    </xf>
    <xf numFmtId="0" fontId="21" fillId="12" borderId="0" xfId="0" applyFont="1" applyFill="1">
      <alignment vertical="center"/>
    </xf>
    <xf numFmtId="0" fontId="4" fillId="12" borderId="0" xfId="0" applyFont="1" applyFill="1">
      <alignment vertical="center"/>
    </xf>
    <xf numFmtId="0" fontId="23" fillId="6"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0" fontId="4" fillId="6" borderId="0"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国家衛健委発表に基づく感染状況!$W$27:$W$224</c:f>
              <c:numCache>
                <c:formatCode>m"月"d"日"</c:formatCode>
                <c:ptCount val="1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numCache>
            </c:numRef>
          </c:cat>
          <c:val>
            <c:numRef>
              <c:f>国家衛健委発表に基づく感染状況!$X$27:$X$224</c:f>
              <c:numCache>
                <c:formatCode>#,##0_);[Red]\(#,##0\)</c:formatCode>
                <c:ptCount val="1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国家衛健委発表に基づく感染状況!$W$27:$W$224</c:f>
              <c:numCache>
                <c:formatCode>m"月"d"日"</c:formatCode>
                <c:ptCount val="1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numCache>
            </c:numRef>
          </c:cat>
          <c:val>
            <c:numRef>
              <c:f>国家衛健委発表に基づく感染状況!$Y$27:$Y$224</c:f>
              <c:numCache>
                <c:formatCode>General</c:formatCode>
                <c:ptCount val="1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香港マカオ台湾の患者・海外輸入症例・無症状病原体保有者!$AX$169:$AX$222</c:f>
              <c:numCache>
                <c:formatCode>m"月"d"日"</c:formatCode>
                <c:ptCount val="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numCache>
            </c:numRef>
          </c:cat>
          <c:val>
            <c:numRef>
              <c:f>香港マカオ台湾の患者・海外輸入症例・無症状病原体保有者!$AY$169:$AY$222</c:f>
              <c:numCache>
                <c:formatCode>General</c:formatCode>
                <c:ptCount val="5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香港マカオ台湾の患者・海外輸入症例・無症状病原体保有者!$AX$169:$AX$222</c:f>
              <c:numCache>
                <c:formatCode>m"月"d"日"</c:formatCode>
                <c:ptCount val="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numCache>
            </c:numRef>
          </c:cat>
          <c:val>
            <c:numRef>
              <c:f>香港マカオ台湾の患者・海外輸入症例・無症状病原体保有者!$BB$169:$BB$222</c:f>
              <c:numCache>
                <c:formatCode>General</c:formatCode>
                <c:ptCount val="5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香港マカオ台湾の患者・海外輸入症例・無症状病原体保有者!$AX$169:$AX$222</c:f>
              <c:numCache>
                <c:formatCode>m"月"d"日"</c:formatCode>
                <c:ptCount val="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numCache>
            </c:numRef>
          </c:cat>
          <c:val>
            <c:numRef>
              <c:f>香港マカオ台湾の患者・海外輸入症例・無症状病原体保有者!$AZ$169:$AZ$222</c:f>
              <c:numCache>
                <c:formatCode>General</c:formatCode>
                <c:ptCount val="5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香港マカオ台湾の患者・海外輸入症例・無症状病原体保有者!$AX$169:$AX$222</c:f>
              <c:numCache>
                <c:formatCode>m"月"d"日"</c:formatCode>
                <c:ptCount val="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numCache>
            </c:numRef>
          </c:cat>
          <c:val>
            <c:numRef>
              <c:f>香港マカオ台湾の患者・海外輸入症例・無症状病原体保有者!$BC$169:$BC$222</c:f>
              <c:numCache>
                <c:formatCode>General</c:formatCode>
                <c:ptCount val="5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rgbClr val="FF0000"/>
            </a:solidFill>
            <a:ln w="19050">
              <a:solidFill>
                <a:srgbClr val="FF0000"/>
              </a:solidFill>
            </a:ln>
            <a:effectLst/>
          </c:spPr>
          <c:invertIfNegative val="0"/>
          <c:cat>
            <c:numRef>
              <c:f>香港マカオ台湾の患者・海外輸入症例・無症状病原体保有者!$CD$29:$CD$223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香港マカオ台湾の患者・海外輸入症例・無症状病原体保有者!$CE$29:$CE$223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50"/>
        <c:overlap val="-10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香港マカオ台湾の患者・海外輸入症例・無症状病原体保有者!$CB$29:$CB$223</c:f>
              <c:numCache>
                <c:formatCode>General</c:formatCode>
                <c:ptCount val="19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香港マカオ台湾の患者・海外輸入症例・無症状病原体保有者!$CC$29:$CC$223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600" b="1">
                <a:latin typeface="ＭＳ ゴシック" panose="020B0609070205080204" pitchFamily="49" charset="-128"/>
                <a:ea typeface="ＭＳ ゴシック" panose="020B0609070205080204" pitchFamily="49" charset="-128"/>
              </a:rPr>
              <a:t>新疆自治区確診・無症状感染者推移</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85090674488711E-2"/>
          <c:y val="9.5392153180787642E-2"/>
          <c:w val="0.86298186510225783"/>
          <c:h val="0.65793215771452229"/>
        </c:manualLayout>
      </c:layout>
      <c:barChart>
        <c:barDir val="col"/>
        <c:grouping val="clustered"/>
        <c:varyColors val="0"/>
        <c:ser>
          <c:idx val="0"/>
          <c:order val="0"/>
          <c:tx>
            <c:strRef>
              <c:f>新疆の情況!$S$5</c:f>
              <c:strCache>
                <c:ptCount val="1"/>
                <c:pt idx="0">
                  <c:v>確診</c:v>
                </c:pt>
              </c:strCache>
            </c:strRef>
          </c:tx>
          <c:spPr>
            <a:solidFill>
              <a:srgbClr val="FF0000"/>
            </a:solidFill>
            <a:ln>
              <a:noFill/>
            </a:ln>
            <a:effectLst/>
          </c:spPr>
          <c:invertIfNegative val="0"/>
          <c:cat>
            <c:strRef>
              <c:f>新疆の情況!$R$6:$R$27</c:f>
              <c:strCache>
                <c:ptCount val="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strCache>
            </c:strRef>
          </c:cat>
          <c:val>
            <c:numRef>
              <c:f>新疆の情況!$S$6:$S$27</c:f>
              <c:numCache>
                <c:formatCode>General</c:formatCode>
                <c:ptCount val="2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numCache>
            </c:numRef>
          </c:val>
          <c:extLst>
            <c:ext xmlns:c16="http://schemas.microsoft.com/office/drawing/2014/chart" uri="{C3380CC4-5D6E-409C-BE32-E72D297353CC}">
              <c16:uniqueId val="{00000000-F462-4857-A092-F781122F50E3}"/>
            </c:ext>
          </c:extLst>
        </c:ser>
        <c:ser>
          <c:idx val="2"/>
          <c:order val="2"/>
          <c:tx>
            <c:strRef>
              <c:f>新疆の情況!$U$5</c:f>
              <c:strCache>
                <c:ptCount val="1"/>
                <c:pt idx="0">
                  <c:v>無症状感染者</c:v>
                </c:pt>
              </c:strCache>
            </c:strRef>
          </c:tx>
          <c:spPr>
            <a:solidFill>
              <a:srgbClr val="0000FF"/>
            </a:solidFill>
            <a:ln>
              <a:noFill/>
            </a:ln>
            <a:effectLst/>
          </c:spPr>
          <c:invertIfNegative val="0"/>
          <c:cat>
            <c:strRef>
              <c:f>新疆の情況!$R$6:$R$27</c:f>
              <c:strCache>
                <c:ptCount val="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strCache>
            </c:strRef>
          </c:cat>
          <c:val>
            <c:numRef>
              <c:f>新疆の情況!$U$6:$U$27</c:f>
              <c:numCache>
                <c:formatCode>General</c:formatCode>
                <c:ptCount val="2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numCache>
            </c:numRef>
          </c:val>
          <c:extLst>
            <c:ext xmlns:c16="http://schemas.microsoft.com/office/drawing/2014/chart" uri="{C3380CC4-5D6E-409C-BE32-E72D297353CC}">
              <c16:uniqueId val="{00000001-F462-4857-A092-F781122F50E3}"/>
            </c:ext>
          </c:extLst>
        </c:ser>
        <c:dLbls>
          <c:showLegendKey val="0"/>
          <c:showVal val="0"/>
          <c:showCatName val="0"/>
          <c:showSerName val="0"/>
          <c:showPercent val="0"/>
          <c:showBubbleSize val="0"/>
        </c:dLbls>
        <c:gapWidth val="219"/>
        <c:overlap val="-27"/>
        <c:axId val="625551984"/>
        <c:axId val="619214600"/>
      </c:barChart>
      <c:lineChart>
        <c:grouping val="standard"/>
        <c:varyColors val="0"/>
        <c:ser>
          <c:idx val="1"/>
          <c:order val="1"/>
          <c:tx>
            <c:strRef>
              <c:f>新疆の情況!$T$5</c:f>
              <c:strCache>
                <c:ptCount val="1"/>
                <c:pt idx="0">
                  <c:v>確診累計</c:v>
                </c:pt>
              </c:strCache>
            </c:strRef>
          </c:tx>
          <c:spPr>
            <a:ln w="12700" cap="rnd">
              <a:solidFill>
                <a:srgbClr val="FF0000"/>
              </a:solidFill>
              <a:round/>
            </a:ln>
            <a:effectLst/>
          </c:spPr>
          <c:marker>
            <c:symbol val="none"/>
          </c:marker>
          <c:cat>
            <c:strRef>
              <c:f>新疆の情況!$R$6:$R$27</c:f>
              <c:strCache>
                <c:ptCount val="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strCache>
            </c:strRef>
          </c:cat>
          <c:val>
            <c:numRef>
              <c:f>新疆の情況!$T$6:$T$27</c:f>
              <c:numCache>
                <c:formatCode>General</c:formatCode>
                <c:ptCount val="2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numCache>
            </c:numRef>
          </c:val>
          <c:smooth val="0"/>
          <c:extLst>
            <c:ext xmlns:c16="http://schemas.microsoft.com/office/drawing/2014/chart" uri="{C3380CC4-5D6E-409C-BE32-E72D297353CC}">
              <c16:uniqueId val="{00000002-F462-4857-A092-F781122F50E3}"/>
            </c:ext>
          </c:extLst>
        </c:ser>
        <c:ser>
          <c:idx val="3"/>
          <c:order val="3"/>
          <c:tx>
            <c:strRef>
              <c:f>新疆の情況!$V$5</c:f>
              <c:strCache>
                <c:ptCount val="1"/>
                <c:pt idx="0">
                  <c:v>無症状感染者累計</c:v>
                </c:pt>
              </c:strCache>
            </c:strRef>
          </c:tx>
          <c:spPr>
            <a:ln w="12700" cap="rnd">
              <a:solidFill>
                <a:srgbClr val="0000FF"/>
              </a:solidFill>
              <a:round/>
            </a:ln>
            <a:effectLst/>
          </c:spPr>
          <c:marker>
            <c:symbol val="none"/>
          </c:marker>
          <c:cat>
            <c:strRef>
              <c:f>新疆の情況!$R$6:$R$27</c:f>
              <c:strCache>
                <c:ptCount val="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strCache>
            </c:strRef>
          </c:cat>
          <c:val>
            <c:numRef>
              <c:f>新疆の情況!$V$6:$V$27</c:f>
              <c:numCache>
                <c:formatCode>General</c:formatCode>
                <c:ptCount val="2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numCache>
            </c:numRef>
          </c:val>
          <c:smooth val="0"/>
          <c:extLst>
            <c:ext xmlns:c16="http://schemas.microsoft.com/office/drawing/2014/chart" uri="{C3380CC4-5D6E-409C-BE32-E72D297353CC}">
              <c16:uniqueId val="{00000003-F462-4857-A092-F781122F50E3}"/>
            </c:ext>
          </c:extLst>
        </c:ser>
        <c:dLbls>
          <c:showLegendKey val="0"/>
          <c:showVal val="0"/>
          <c:showCatName val="0"/>
          <c:showSerName val="0"/>
          <c:showPercent val="0"/>
          <c:showBubbleSize val="0"/>
        </c:dLbls>
        <c:marker val="1"/>
        <c:smooth val="0"/>
        <c:axId val="507615088"/>
        <c:axId val="507616400"/>
      </c:lineChart>
      <c:catAx>
        <c:axId val="507615088"/>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6400"/>
        <c:crosses val="autoZero"/>
        <c:auto val="1"/>
        <c:lblAlgn val="ctr"/>
        <c:lblOffset val="100"/>
        <c:noMultiLvlLbl val="0"/>
      </c:catAx>
      <c:valAx>
        <c:axId val="50761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5088"/>
        <c:crosses val="autoZero"/>
        <c:crossBetween val="between"/>
      </c:valAx>
      <c:valAx>
        <c:axId val="6192146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5551984"/>
        <c:crosses val="max"/>
        <c:crossBetween val="between"/>
      </c:valAx>
      <c:catAx>
        <c:axId val="625551984"/>
        <c:scaling>
          <c:orientation val="minMax"/>
        </c:scaling>
        <c:delete val="1"/>
        <c:axPos val="b"/>
        <c:numFmt formatCode="General" sourceLinked="1"/>
        <c:majorTickMark val="out"/>
        <c:minorTickMark val="none"/>
        <c:tickLblPos val="nextTo"/>
        <c:crossAx val="619214600"/>
        <c:crosses val="autoZero"/>
        <c:auto val="1"/>
        <c:lblAlgn val="ctr"/>
        <c:lblOffset val="100"/>
        <c:noMultiLvlLbl val="0"/>
      </c:catAx>
      <c:spPr>
        <a:noFill/>
        <a:ln w="12700">
          <a:solidFill>
            <a:schemeClr val="bg1">
              <a:lumMod val="65000"/>
            </a:schemeClr>
          </a:solidFill>
        </a:ln>
        <a:effectLst/>
      </c:spPr>
    </c:plotArea>
    <c:legend>
      <c:legendPos val="b"/>
      <c:layout>
        <c:manualLayout>
          <c:xMode val="edge"/>
          <c:yMode val="edge"/>
          <c:x val="0.11433953851678021"/>
          <c:y val="0.28327168120767021"/>
          <c:w val="0.46874784325582186"/>
          <c:h val="0.10594402864196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国家衛健委発表に基づく感染状況!$Z$27:$Z$224</c:f>
              <c:numCache>
                <c:formatCode>m"月"d"日"</c:formatCode>
                <c:ptCount val="1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numCache>
            </c:numRef>
          </c:cat>
          <c:val>
            <c:numRef>
              <c:f>国家衛健委発表に基づく感染状況!$AA$27:$AA$224</c:f>
              <c:numCache>
                <c:formatCode>General</c:formatCode>
                <c:ptCount val="1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国家衛健委発表に基づく感染状況!$Z$27:$Z$224</c:f>
              <c:numCache>
                <c:formatCode>m"月"d"日"</c:formatCode>
                <c:ptCount val="1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numCache>
            </c:numRef>
          </c:cat>
          <c:val>
            <c:numRef>
              <c:f>国家衛健委発表に基づく感染状況!$AB$27:$AB$224</c:f>
              <c:numCache>
                <c:formatCode>General</c:formatCode>
                <c:ptCount val="1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香港マカオ台湾の患者・海外輸入症例・無症状病原体保有者!$BE$70:$BE$223</c:f>
              <c:numCache>
                <c:formatCode>m"月"d"日"</c:formatCode>
                <c:ptCount val="1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numCache>
            </c:numRef>
          </c:cat>
          <c:val>
            <c:numRef>
              <c:f>香港マカオ台湾の患者・海外輸入症例・無症状病原体保有者!$BF$70:$BF$223</c:f>
              <c:numCache>
                <c:formatCode>General</c:formatCode>
                <c:ptCount val="15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香港マカオ台湾の患者・海外輸入症例・無症状病原体保有者!$BG$70:$BG$223</c:f>
              <c:numCache>
                <c:formatCode>m"月"d"日"</c:formatCode>
                <c:ptCount val="1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numCache>
            </c:numRef>
          </c:cat>
          <c:val>
            <c:numRef>
              <c:f>香港マカオ台湾の患者・海外輸入症例・無症状病原体保有者!$BH$70:$BH$223</c:f>
              <c:numCache>
                <c:formatCode>General</c:formatCode>
                <c:ptCount val="15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香港マカオ台湾の患者・海外輸入症例・無症状病原体保有者!$BT$29:$BT$223</c:f>
              <c:numCache>
                <c:formatCode>General</c:formatCode>
                <c:ptCount val="19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香港マカオ台湾の患者・海外輸入症例・無症状病原体保有者!$BU$29:$BU$223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香港マカオ台湾の患者・海外輸入症例・無症状病原体保有者!$BV$29:$BV$223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香港マカオ台湾の患者・海外輸入症例・無症状病原体保有者!$BP$29:$BP$223</c:f>
              <c:numCache>
                <c:formatCode>General</c:formatCode>
                <c:ptCount val="19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香港マカオ台湾の患者・海外輸入症例・無症状病原体保有者!$BQ$29:$BQ$223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香港マカオ台湾の患者・海外輸入症例・無症状病原体保有者!$BR$29:$BR$223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4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香港マカオ台湾の患者・海外輸入症例・無症状病原体保有者!$BX$29:$BX$223</c:f>
              <c:numCache>
                <c:formatCode>General</c:formatCode>
                <c:ptCount val="19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香港マカオ台湾の患者・海外輸入症例・無症状病原体保有者!$BY$29:$BY$223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香港マカオ台湾の患者・海外輸入症例・無症状病原体保有者!$BW$29:$BW$223</c:f>
              <c:numCache>
                <c:formatCode>m"月"d"日"</c:formatCode>
                <c:ptCount val="1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numCache>
            </c:numRef>
          </c:cat>
          <c:val>
            <c:numRef>
              <c:f>香港マカオ台湾の患者・海外輸入症例・無症状病原体保有者!$BZ$29:$BZ$223</c:f>
              <c:numCache>
                <c:formatCode>General</c:formatCode>
                <c:ptCount val="1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香港マカオ台湾の患者・海外輸入症例・無症状病原体保有者!$BI$97:$BI$222</c:f>
              <c:numCache>
                <c:formatCode>m"月"d"日"</c:formatCode>
                <c:ptCount val="1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numCache>
            </c:numRef>
          </c:cat>
          <c:val>
            <c:numRef>
              <c:f>香港マカオ台湾の患者・海外輸入症例・無症状病原体保有者!$BJ$97:$BJ$222</c:f>
              <c:numCache>
                <c:formatCode>General</c:formatCode>
                <c:ptCount val="12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香港マカオ台湾の患者・海外輸入症例・無症状病原体保有者!$BI$97:$BI$222</c:f>
              <c:numCache>
                <c:formatCode>m"月"d"日"</c:formatCode>
                <c:ptCount val="1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numCache>
            </c:numRef>
          </c:cat>
          <c:val>
            <c:numRef>
              <c:f>香港マカオ台湾の患者・海外輸入症例・無症状病原体保有者!$BK$97:$BK$222</c:f>
              <c:numCache>
                <c:formatCode>General</c:formatCode>
                <c:ptCount val="12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香港マカオ台湾の患者・海外輸入症例・無症状病原体保有者!$BL$97:$BL$222</c:f>
              <c:numCache>
                <c:formatCode>m"月"d"日"</c:formatCode>
                <c:ptCount val="1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numCache>
            </c:numRef>
          </c:cat>
          <c:val>
            <c:numRef>
              <c:f>香港マカオ台湾の患者・海外輸入症例・無症状病原体保有者!$BM$97:$BM$222</c:f>
              <c:numCache>
                <c:formatCode>General</c:formatCode>
                <c:ptCount val="12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香港マカオ台湾の患者・海外輸入症例・無症状病原体保有者!$BL$97:$BL$222</c:f>
              <c:numCache>
                <c:formatCode>m"月"d"日"</c:formatCode>
                <c:ptCount val="1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numCache>
            </c:numRef>
          </c:cat>
          <c:val>
            <c:numRef>
              <c:f>香港マカオ台湾の患者・海外輸入症例・無症状病原体保有者!$BN$97:$BN$222</c:f>
              <c:numCache>
                <c:formatCode>General</c:formatCode>
                <c:ptCount val="12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90713</xdr:colOff>
      <xdr:row>97</xdr:row>
      <xdr:rowOff>226785</xdr:rowOff>
    </xdr:from>
    <xdr:to>
      <xdr:col>8</xdr:col>
      <xdr:colOff>653142</xdr:colOff>
      <xdr:row>114</xdr:row>
      <xdr:rowOff>72571</xdr:rowOff>
    </xdr:to>
    <xdr:graphicFrame macro="">
      <xdr:nvGraphicFramePr>
        <xdr:cNvPr id="16" name="グラフ 15">
          <a:extLst>
            <a:ext uri="{FF2B5EF4-FFF2-40B4-BE49-F238E27FC236}">
              <a16:creationId xmlns:a16="http://schemas.microsoft.com/office/drawing/2014/main" id="{898B6231-A03E-42A0-B761-109EE0126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33"/>
  <sheetViews>
    <sheetView tabSelected="1" workbookViewId="0">
      <pane xSplit="2" ySplit="5" topLeftCell="C219" activePane="bottomRight" state="frozen"/>
      <selection pane="topRight" activeCell="C1" sqref="C1"/>
      <selection pane="bottomLeft" activeCell="A8" sqref="A8"/>
      <selection pane="bottomRight" activeCell="E228" sqref="E22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0" t="s">
        <v>78</v>
      </c>
      <c r="D1" s="260"/>
      <c r="E1" s="260"/>
      <c r="F1" s="260"/>
      <c r="G1" s="260"/>
      <c r="H1" s="260"/>
      <c r="I1" s="260"/>
      <c r="J1" s="260"/>
      <c r="K1" s="260"/>
      <c r="L1" s="260"/>
      <c r="M1" s="260"/>
      <c r="N1" s="260"/>
      <c r="O1" s="260"/>
      <c r="P1" s="87"/>
      <c r="Q1" s="87"/>
      <c r="R1" s="87"/>
      <c r="S1" s="87"/>
      <c r="T1" s="87"/>
      <c r="U1" s="86">
        <v>44046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67" t="s">
        <v>72</v>
      </c>
      <c r="D4" s="268"/>
      <c r="E4" s="268"/>
      <c r="F4" s="278"/>
      <c r="G4" s="267" t="s">
        <v>68</v>
      </c>
      <c r="H4" s="268"/>
      <c r="I4" s="273" t="s">
        <v>87</v>
      </c>
      <c r="J4" s="269" t="s">
        <v>71</v>
      </c>
      <c r="K4" s="270"/>
      <c r="L4" s="271" t="s">
        <v>70</v>
      </c>
      <c r="M4" s="272"/>
      <c r="N4" s="261" t="s">
        <v>73</v>
      </c>
      <c r="O4" s="262"/>
      <c r="P4" s="275" t="s">
        <v>92</v>
      </c>
      <c r="Q4" s="276"/>
      <c r="R4" s="275" t="s">
        <v>88</v>
      </c>
      <c r="S4" s="276"/>
      <c r="T4" s="277"/>
      <c r="U4" s="263" t="s">
        <v>75</v>
      </c>
    </row>
    <row r="5" spans="2:21" ht="18.5" customHeight="1" thickBot="1" x14ac:dyDescent="0.6">
      <c r="B5" s="63" t="s">
        <v>76</v>
      </c>
      <c r="C5" s="265" t="s">
        <v>69</v>
      </c>
      <c r="D5" s="266"/>
      <c r="E5" s="92" t="s">
        <v>9</v>
      </c>
      <c r="F5" s="71" t="s">
        <v>86</v>
      </c>
      <c r="G5" s="69" t="s">
        <v>69</v>
      </c>
      <c r="H5" s="70" t="s">
        <v>9</v>
      </c>
      <c r="I5" s="274"/>
      <c r="J5" s="69" t="s">
        <v>69</v>
      </c>
      <c r="K5" s="70" t="s">
        <v>74</v>
      </c>
      <c r="L5" s="69" t="s">
        <v>69</v>
      </c>
      <c r="M5" s="70" t="s">
        <v>9</v>
      </c>
      <c r="N5" s="69" t="s">
        <v>69</v>
      </c>
      <c r="O5" s="71" t="s">
        <v>9</v>
      </c>
      <c r="P5" s="88" t="s">
        <v>105</v>
      </c>
      <c r="Q5" s="71" t="s">
        <v>9</v>
      </c>
      <c r="R5" s="119" t="s">
        <v>90</v>
      </c>
      <c r="S5" s="68" t="s">
        <v>91</v>
      </c>
      <c r="T5" s="68" t="s">
        <v>89</v>
      </c>
      <c r="U5" s="26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+H221-M221-O221</f>
        <v>748</v>
      </c>
      <c r="J221" s="48">
        <v>-3</v>
      </c>
      <c r="K221" s="56">
        <f t="shared" ref="K221" si="146">+J221+K220</f>
        <v>36</v>
      </c>
      <c r="L221" s="48">
        <v>0</v>
      </c>
      <c r="M221" s="89">
        <f t="shared" ref="M221" si="147">+L221+M220</f>
        <v>4634</v>
      </c>
      <c r="N221" s="48">
        <v>14</v>
      </c>
      <c r="O221" s="89">
        <f t="shared" ref="O221" si="148">+N221+O220</f>
        <v>79003</v>
      </c>
      <c r="P221" s="111">
        <f t="shared" ref="P221" si="149">+Q221-Q220</f>
        <v>1312</v>
      </c>
      <c r="Q221" s="57">
        <v>791054</v>
      </c>
      <c r="R221" s="48">
        <v>145</v>
      </c>
      <c r="S221" s="118"/>
      <c r="T221" s="57">
        <v>21445</v>
      </c>
      <c r="U221" s="78"/>
      <c r="W221" s="121">
        <f t="shared" ref="W221:W222" si="150">+B221</f>
        <v>44044</v>
      </c>
      <c r="X221" s="122">
        <f t="shared" ref="X221:X222" si="151">+G221</f>
        <v>49</v>
      </c>
      <c r="Y221" s="97">
        <f t="shared" ref="Y221" si="152">+H221</f>
        <v>84385</v>
      </c>
      <c r="Z221" s="123">
        <f t="shared" ref="Z221:Z222" si="153">+B221</f>
        <v>44044</v>
      </c>
      <c r="AA221" s="97">
        <f t="shared" ref="AA221" si="154">+L221</f>
        <v>0</v>
      </c>
      <c r="AB221" s="97">
        <f t="shared" ref="AB221" si="155">+M221</f>
        <v>4634</v>
      </c>
    </row>
    <row r="222" spans="2:28" x14ac:dyDescent="0.55000000000000004">
      <c r="B222" s="77">
        <v>44045</v>
      </c>
      <c r="C222" s="48">
        <v>3</v>
      </c>
      <c r="D222" s="84"/>
      <c r="E222" s="110"/>
      <c r="F222" s="57">
        <v>4</v>
      </c>
      <c r="G222" s="48">
        <v>43</v>
      </c>
      <c r="H222" s="89">
        <f t="shared" si="134"/>
        <v>84428</v>
      </c>
      <c r="I222" s="89">
        <f>+H222-M222-O222</f>
        <v>781</v>
      </c>
      <c r="J222" s="48">
        <v>-1</v>
      </c>
      <c r="K222" s="56">
        <f t="shared" ref="K222" si="156">+J222+K221</f>
        <v>35</v>
      </c>
      <c r="L222" s="48">
        <v>0</v>
      </c>
      <c r="M222" s="89">
        <f t="shared" ref="M222" si="157">+L222+M221</f>
        <v>4634</v>
      </c>
      <c r="N222" s="48">
        <v>10</v>
      </c>
      <c r="O222" s="89">
        <f t="shared" ref="O222" si="158">+N222+O221</f>
        <v>79013</v>
      </c>
      <c r="P222" s="111">
        <f t="shared" ref="P222" si="159">+Q222-Q221</f>
        <v>722</v>
      </c>
      <c r="Q222" s="57">
        <v>791776</v>
      </c>
      <c r="R222" s="48">
        <v>560</v>
      </c>
      <c r="S222" s="118"/>
      <c r="T222" s="57">
        <v>21585</v>
      </c>
      <c r="U222" s="78"/>
      <c r="W222" s="121">
        <f t="shared" ref="W222" si="160">+B222</f>
        <v>44045</v>
      </c>
      <c r="X222" s="122">
        <f t="shared" ref="X222" si="161">+G222</f>
        <v>43</v>
      </c>
      <c r="Y222" s="97">
        <f t="shared" ref="Y222" si="162">+H222</f>
        <v>84428</v>
      </c>
      <c r="Z222" s="123">
        <f t="shared" ref="Z222" si="163">+B222</f>
        <v>44045</v>
      </c>
      <c r="AA222" s="97">
        <f t="shared" ref="AA222" si="164">+L222</f>
        <v>0</v>
      </c>
      <c r="AB222" s="97">
        <f t="shared" ref="AB222" si="165">+M222</f>
        <v>4634</v>
      </c>
    </row>
    <row r="223" spans="2:28" x14ac:dyDescent="0.55000000000000004">
      <c r="B223" s="77"/>
      <c r="C223" s="59"/>
      <c r="D223" s="49"/>
      <c r="E223" s="61"/>
      <c r="F223" s="60"/>
      <c r="G223" s="59"/>
      <c r="H223" s="61"/>
      <c r="I223" s="55"/>
      <c r="J223" s="59"/>
      <c r="K223" s="61"/>
      <c r="L223" s="59"/>
      <c r="M223" s="61"/>
      <c r="N223" s="48"/>
      <c r="O223" s="60"/>
      <c r="P223" s="124"/>
      <c r="Q223" s="60"/>
      <c r="R223" s="48"/>
      <c r="S223" s="60"/>
      <c r="T223" s="60"/>
      <c r="U223" s="78"/>
    </row>
    <row r="224" spans="2:28" ht="9.5" customHeight="1" thickBot="1" x14ac:dyDescent="0.6">
      <c r="B224" s="66"/>
      <c r="C224" s="79"/>
      <c r="D224" s="80"/>
      <c r="E224" s="82"/>
      <c r="F224" s="95"/>
      <c r="G224" s="79"/>
      <c r="H224" s="82"/>
      <c r="I224" s="82"/>
      <c r="J224" s="79"/>
      <c r="K224" s="82"/>
      <c r="L224" s="79"/>
      <c r="M224" s="82"/>
      <c r="N224" s="83"/>
      <c r="O224" s="81"/>
      <c r="P224" s="94"/>
      <c r="Q224" s="95"/>
      <c r="R224" s="120"/>
      <c r="S224" s="95"/>
      <c r="T224" s="95"/>
      <c r="U224" s="67"/>
    </row>
    <row r="226" spans="2:21" ht="13" customHeight="1" x14ac:dyDescent="0.55000000000000004">
      <c r="E226" s="112"/>
      <c r="F226" s="113"/>
      <c r="G226" s="112" t="s">
        <v>80</v>
      </c>
      <c r="H226" s="113"/>
      <c r="I226" s="113"/>
      <c r="J226" s="113"/>
      <c r="U226" s="72"/>
    </row>
    <row r="227" spans="2:21" ht="13" customHeight="1" x14ac:dyDescent="0.55000000000000004">
      <c r="E227" s="112" t="s">
        <v>98</v>
      </c>
      <c r="F227" s="113"/>
      <c r="G227" s="258" t="s">
        <v>79</v>
      </c>
      <c r="H227" s="259"/>
      <c r="I227" s="112" t="s">
        <v>106</v>
      </c>
      <c r="J227" s="113"/>
    </row>
    <row r="228" spans="2:21" ht="13" customHeight="1" x14ac:dyDescent="0.55000000000000004">
      <c r="B228" s="130">
        <v>2</v>
      </c>
      <c r="E228" s="114" t="s">
        <v>108</v>
      </c>
      <c r="F228" s="113"/>
      <c r="G228" s="115"/>
      <c r="H228" s="115"/>
      <c r="I228" s="112" t="s">
        <v>107</v>
      </c>
      <c r="J228" s="113"/>
    </row>
    <row r="229" spans="2:21" ht="18.5" customHeight="1" x14ac:dyDescent="0.55000000000000004">
      <c r="E229" s="112" t="s">
        <v>96</v>
      </c>
      <c r="F229" s="113"/>
      <c r="G229" s="112" t="s">
        <v>97</v>
      </c>
      <c r="H229" s="113"/>
      <c r="I229" s="113"/>
      <c r="J229" s="113"/>
    </row>
    <row r="230" spans="2:21" ht="13" customHeight="1" x14ac:dyDescent="0.55000000000000004">
      <c r="E230" s="112" t="s">
        <v>98</v>
      </c>
      <c r="F230" s="113"/>
      <c r="G230" s="112" t="s">
        <v>99</v>
      </c>
      <c r="H230" s="113"/>
      <c r="I230" s="113"/>
      <c r="J230" s="113"/>
    </row>
    <row r="231" spans="2:21" ht="13" customHeight="1" x14ac:dyDescent="0.55000000000000004">
      <c r="E231" s="112" t="s">
        <v>98</v>
      </c>
      <c r="F231" s="113"/>
      <c r="G231" s="112" t="s">
        <v>100</v>
      </c>
      <c r="H231" s="113"/>
      <c r="I231" s="113"/>
      <c r="J231" s="113"/>
    </row>
    <row r="232" spans="2:21" ht="13" customHeight="1" x14ac:dyDescent="0.55000000000000004">
      <c r="E232" s="112" t="s">
        <v>101</v>
      </c>
      <c r="F232" s="113"/>
      <c r="G232" s="112" t="s">
        <v>102</v>
      </c>
      <c r="H232" s="113"/>
      <c r="I232" s="113"/>
      <c r="J232" s="113"/>
    </row>
    <row r="233" spans="2:21" ht="13" customHeight="1" x14ac:dyDescent="0.55000000000000004">
      <c r="E233" s="112" t="s">
        <v>103</v>
      </c>
      <c r="F233" s="113"/>
      <c r="G233" s="112" t="s">
        <v>104</v>
      </c>
      <c r="H233" s="113"/>
      <c r="I233" s="113"/>
      <c r="J233" s="113"/>
    </row>
  </sheetData>
  <mergeCells count="12">
    <mergeCell ref="G227:H22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27"/>
  <sheetViews>
    <sheetView topLeftCell="A5" zoomScale="96" zoomScaleNormal="96" workbookViewId="0">
      <pane xSplit="1" ySplit="3" topLeftCell="B213" activePane="bottomRight" state="frozen"/>
      <selection activeCell="A5" sqref="A5"/>
      <selection pane="topRight" activeCell="B5" sqref="B5"/>
      <selection pane="bottomLeft" activeCell="A8" sqref="A8"/>
      <selection pane="bottomRight" activeCell="E221" sqref="E22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88" t="s">
        <v>130</v>
      </c>
      <c r="C4" s="289"/>
      <c r="D4" s="289"/>
      <c r="E4" s="289"/>
      <c r="F4" s="289"/>
      <c r="G4" s="289"/>
      <c r="H4" s="289"/>
      <c r="I4" s="289"/>
      <c r="J4" s="289"/>
      <c r="K4" s="290"/>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1" t="s">
        <v>76</v>
      </c>
      <c r="B5" s="295" t="s">
        <v>134</v>
      </c>
      <c r="C5" s="293"/>
      <c r="D5" s="293"/>
      <c r="E5" s="293"/>
      <c r="F5" s="296" t="s">
        <v>135</v>
      </c>
      <c r="G5" s="293" t="s">
        <v>131</v>
      </c>
      <c r="H5" s="293"/>
      <c r="I5" s="293"/>
      <c r="J5" s="293" t="s">
        <v>132</v>
      </c>
      <c r="K5" s="294"/>
      <c r="L5" s="280" t="s">
        <v>69</v>
      </c>
      <c r="M5" s="281"/>
      <c r="N5" s="284" t="s">
        <v>9</v>
      </c>
      <c r="O5" s="285"/>
      <c r="P5" s="312" t="s">
        <v>128</v>
      </c>
      <c r="Q5" s="313"/>
      <c r="R5" s="313"/>
      <c r="S5" s="314"/>
      <c r="T5" s="320" t="s">
        <v>88</v>
      </c>
      <c r="U5" s="321"/>
      <c r="V5" s="321"/>
      <c r="W5" s="321"/>
      <c r="X5" s="322"/>
      <c r="Y5" s="131"/>
      <c r="Z5" s="291" t="s">
        <v>76</v>
      </c>
      <c r="AA5" s="332" t="s">
        <v>161</v>
      </c>
      <c r="AB5" s="333"/>
      <c r="AC5" s="334"/>
      <c r="AD5" s="328" t="s">
        <v>142</v>
      </c>
      <c r="AE5" s="329"/>
      <c r="AF5" s="307"/>
      <c r="AG5" s="307"/>
      <c r="AH5" s="307"/>
      <c r="AI5" s="307"/>
      <c r="AJ5" s="330"/>
      <c r="AK5" s="306" t="s">
        <v>143</v>
      </c>
      <c r="AL5" s="307"/>
      <c r="AM5" s="307"/>
      <c r="AN5" s="307"/>
      <c r="AO5" s="307"/>
      <c r="AP5" s="308"/>
      <c r="AQ5" s="306" t="s">
        <v>144</v>
      </c>
      <c r="AR5" s="307"/>
      <c r="AS5" s="307"/>
      <c r="AT5" s="307"/>
      <c r="AU5" s="307"/>
      <c r="AV5" s="318"/>
    </row>
    <row r="6" spans="1:83" ht="18" customHeight="1" x14ac:dyDescent="0.55000000000000004">
      <c r="A6" s="291"/>
      <c r="B6" s="299" t="s">
        <v>148</v>
      </c>
      <c r="C6" s="300"/>
      <c r="D6" s="303" t="s">
        <v>86</v>
      </c>
      <c r="E6" s="301" t="s">
        <v>136</v>
      </c>
      <c r="F6" s="297"/>
      <c r="G6" s="303" t="s">
        <v>133</v>
      </c>
      <c r="H6" s="303" t="s">
        <v>9</v>
      </c>
      <c r="I6" s="303" t="s">
        <v>86</v>
      </c>
      <c r="J6" s="303" t="s">
        <v>133</v>
      </c>
      <c r="K6" s="304" t="s">
        <v>9</v>
      </c>
      <c r="L6" s="282"/>
      <c r="M6" s="283"/>
      <c r="N6" s="286"/>
      <c r="O6" s="287"/>
      <c r="P6" s="315"/>
      <c r="Q6" s="316"/>
      <c r="R6" s="316"/>
      <c r="S6" s="317"/>
      <c r="T6" s="323"/>
      <c r="U6" s="324"/>
      <c r="V6" s="324"/>
      <c r="W6" s="324"/>
      <c r="X6" s="325"/>
      <c r="Y6" s="131"/>
      <c r="Z6" s="291"/>
      <c r="AA6" s="335"/>
      <c r="AB6" s="336"/>
      <c r="AC6" s="337"/>
      <c r="AD6" s="326" t="s">
        <v>141</v>
      </c>
      <c r="AE6" s="327"/>
      <c r="AF6" s="310"/>
      <c r="AG6" s="310" t="s">
        <v>140</v>
      </c>
      <c r="AH6" s="310"/>
      <c r="AI6" s="310" t="s">
        <v>132</v>
      </c>
      <c r="AJ6" s="331"/>
      <c r="AK6" s="309" t="s">
        <v>141</v>
      </c>
      <c r="AL6" s="310"/>
      <c r="AM6" s="310" t="s">
        <v>140</v>
      </c>
      <c r="AN6" s="310"/>
      <c r="AO6" s="310" t="s">
        <v>132</v>
      </c>
      <c r="AP6" s="311"/>
      <c r="AQ6" s="309" t="s">
        <v>141</v>
      </c>
      <c r="AR6" s="310"/>
      <c r="AS6" s="310" t="s">
        <v>140</v>
      </c>
      <c r="AT6" s="310"/>
      <c r="AU6" s="310" t="s">
        <v>132</v>
      </c>
      <c r="AV6" s="319"/>
      <c r="AY6" s="45" t="s">
        <v>178</v>
      </c>
      <c r="AZ6" s="45" t="s">
        <v>179</v>
      </c>
      <c r="BB6" s="45" t="s">
        <v>177</v>
      </c>
      <c r="BC6" t="s">
        <v>180</v>
      </c>
      <c r="BE6" t="s">
        <v>162</v>
      </c>
      <c r="BG6" t="s">
        <v>162</v>
      </c>
      <c r="BI6" t="s">
        <v>164</v>
      </c>
      <c r="BP6" t="s">
        <v>142</v>
      </c>
      <c r="BT6" t="s">
        <v>143</v>
      </c>
      <c r="BX6" t="s">
        <v>144</v>
      </c>
      <c r="CA6" t="s">
        <v>142</v>
      </c>
    </row>
    <row r="7" spans="1:83" ht="36.5" thickBot="1" x14ac:dyDescent="0.6">
      <c r="A7" s="292"/>
      <c r="B7" s="141" t="s">
        <v>133</v>
      </c>
      <c r="C7" s="133" t="s">
        <v>9</v>
      </c>
      <c r="D7" s="298"/>
      <c r="E7" s="302"/>
      <c r="F7" s="298"/>
      <c r="G7" s="298"/>
      <c r="H7" s="298"/>
      <c r="I7" s="298"/>
      <c r="J7" s="298"/>
      <c r="K7" s="30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9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79" t="s">
        <v>176</v>
      </c>
      <c r="AY7" s="279"/>
      <c r="AZ7" s="279"/>
      <c r="BA7" s="279"/>
      <c r="BB7" s="27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21"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21"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BE221" si="501">+Z220</f>
        <v>44044</v>
      </c>
      <c r="BF220" s="132">
        <f t="shared" ref="BF220:BF221" si="502">+B220</f>
        <v>16</v>
      </c>
      <c r="BG220" s="230">
        <f t="shared" ref="BG220:BG221" si="503">+A220</f>
        <v>44044</v>
      </c>
      <c r="BH220" s="132">
        <f t="shared" ref="BH220" si="504">+C220</f>
        <v>2085</v>
      </c>
      <c r="BI220" s="1">
        <f t="shared" ref="BI220:BI221" si="505">+BE220</f>
        <v>44044</v>
      </c>
      <c r="BJ220">
        <f t="shared" ref="BJ220:BJ221" si="506">+L220</f>
        <v>20</v>
      </c>
      <c r="BK220">
        <f t="shared" ref="BK220:BK221" si="507">+M220</f>
        <v>9</v>
      </c>
      <c r="BL220" s="1">
        <f t="shared" ref="BL220:BL221" si="508">+BI220</f>
        <v>44044</v>
      </c>
      <c r="BM220">
        <f t="shared" ref="BM220" si="509">+BM219+BJ220</f>
        <v>2922</v>
      </c>
      <c r="BN220">
        <f t="shared" ref="BN220" si="510">+BN219+BK220</f>
        <v>646</v>
      </c>
      <c r="BO220" s="180">
        <f t="shared" ref="BO220:BO221" si="511">+A220</f>
        <v>44044</v>
      </c>
      <c r="BP220">
        <f t="shared" ref="BP220:BP221" si="512">+AF220</f>
        <v>3396</v>
      </c>
      <c r="BQ220">
        <f t="shared" ref="BQ220" si="513">+AH220</f>
        <v>1858</v>
      </c>
      <c r="BR220">
        <f t="shared" ref="BR220:BR221" si="514">+AJ220</f>
        <v>31</v>
      </c>
      <c r="BS220" s="180">
        <f t="shared" ref="BS220:BS221" si="515">+A220</f>
        <v>44044</v>
      </c>
      <c r="BT220">
        <f t="shared" ref="BT220" si="516">+AL220</f>
        <v>46</v>
      </c>
      <c r="BU220">
        <f t="shared" ref="BU220" si="517">+AN220</f>
        <v>46</v>
      </c>
      <c r="BV220">
        <f t="shared" ref="BV220" si="518">+AP220</f>
        <v>0</v>
      </c>
      <c r="BW220" s="180">
        <f t="shared" ref="BW220:BW221" si="519">+A220</f>
        <v>44044</v>
      </c>
      <c r="BX220">
        <f t="shared" ref="BX220" si="520">+AR220</f>
        <v>474</v>
      </c>
      <c r="BY220">
        <f t="shared" ref="BY220" si="521">+AT220</f>
        <v>441</v>
      </c>
      <c r="BZ220">
        <f t="shared" ref="BZ220" si="522">+AV220</f>
        <v>7</v>
      </c>
      <c r="CA220" s="180">
        <f t="shared" ref="CA220:CA221" si="523">+A220</f>
        <v>44044</v>
      </c>
      <c r="CB220">
        <f t="shared" ref="CB220" si="524">+AD220</f>
        <v>124</v>
      </c>
      <c r="CC220">
        <f t="shared" ref="CC220" si="525">+AG220</f>
        <v>107</v>
      </c>
      <c r="CD220" s="180">
        <f t="shared" ref="CD220:CD221"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339">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c r="B222" s="147"/>
      <c r="C222" s="155"/>
      <c r="D222" s="155"/>
      <c r="E222" s="147"/>
      <c r="F222" s="147"/>
      <c r="G222" s="147"/>
      <c r="H222" s="135"/>
      <c r="I222" s="147"/>
      <c r="J222" s="135"/>
      <c r="K222" s="42"/>
      <c r="L222" s="146"/>
      <c r="M222" s="147"/>
      <c r="N222" s="135"/>
      <c r="O222" s="135"/>
      <c r="P222" s="147"/>
      <c r="Q222" s="147"/>
      <c r="R222" s="135"/>
      <c r="S222" s="135"/>
      <c r="T222" s="147"/>
      <c r="U222" s="147"/>
      <c r="V222" s="135"/>
      <c r="W222" s="42"/>
      <c r="X222" s="148"/>
      <c r="Z222" s="75"/>
      <c r="AA222" s="231"/>
      <c r="AB222" s="231"/>
      <c r="AC222" s="232"/>
      <c r="AD222" s="184"/>
      <c r="AE222" s="244"/>
      <c r="AF222" s="156"/>
      <c r="AG222" s="185"/>
      <c r="AH222" s="156"/>
      <c r="AI222" s="185"/>
      <c r="AJ222" s="186"/>
      <c r="AK222" s="187"/>
      <c r="AL222" s="156"/>
      <c r="AM222" s="185"/>
      <c r="AN222" s="156"/>
      <c r="AO222" s="185"/>
      <c r="AP222" s="188"/>
      <c r="AQ222" s="187"/>
      <c r="AR222" s="156"/>
      <c r="AS222" s="185"/>
      <c r="AT222" s="156"/>
      <c r="AU222" s="185"/>
      <c r="AV222" s="189"/>
      <c r="AX222"/>
      <c r="AY222"/>
      <c r="AZ222"/>
      <c r="BB222"/>
      <c r="BP222" s="45"/>
      <c r="BQ222" s="45"/>
      <c r="BR222" s="45"/>
      <c r="BS222" s="45"/>
    </row>
    <row r="223" spans="1:83" ht="7" customHeight="1" thickBot="1" x14ac:dyDescent="0.6">
      <c r="A223" s="66"/>
      <c r="B223" s="146"/>
      <c r="C223" s="155"/>
      <c r="D223" s="147"/>
      <c r="E223" s="147"/>
      <c r="F223" s="147"/>
      <c r="G223" s="147"/>
      <c r="H223" s="135"/>
      <c r="I223" s="147"/>
      <c r="J223" s="135"/>
      <c r="K223" s="148"/>
      <c r="L223" s="146"/>
      <c r="M223" s="147"/>
      <c r="N223" s="135"/>
      <c r="O223" s="135"/>
      <c r="P223" s="147"/>
      <c r="Q223" s="147"/>
      <c r="R223" s="135"/>
      <c r="S223" s="135"/>
      <c r="T223" s="147"/>
      <c r="U223" s="147"/>
      <c r="V223" s="135"/>
      <c r="W223" s="42"/>
      <c r="X223" s="148"/>
      <c r="Z223" s="66"/>
      <c r="AA223" s="64"/>
      <c r="AB223" s="64"/>
      <c r="AC223" s="64"/>
      <c r="AD223" s="184"/>
      <c r="AE223" s="244"/>
      <c r="AF223" s="156"/>
      <c r="AG223" s="185"/>
      <c r="AH223" s="156"/>
      <c r="AI223" s="185"/>
      <c r="AJ223" s="186"/>
      <c r="AK223" s="187"/>
      <c r="AL223" s="156"/>
      <c r="AM223" s="185"/>
      <c r="AN223" s="156"/>
      <c r="AO223" s="185"/>
      <c r="AP223" s="188"/>
      <c r="AQ223" s="187"/>
      <c r="AR223" s="156"/>
      <c r="AS223" s="185"/>
      <c r="AT223" s="156"/>
      <c r="AU223" s="185"/>
      <c r="AV223" s="189"/>
    </row>
    <row r="224" spans="1:83" x14ac:dyDescent="0.55000000000000004">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row>
    <row r="225" spans="1:54" x14ac:dyDescent="0.55000000000000004">
      <c r="BB225" s="45">
        <f>219-172</f>
        <v>47</v>
      </c>
    </row>
    <row r="226" spans="1:54" x14ac:dyDescent="0.55000000000000004">
      <c r="L226">
        <f>SUM(L97:L225)</f>
        <v>2933</v>
      </c>
      <c r="P226">
        <f>SUM(P97:P225)</f>
        <v>526</v>
      </c>
      <c r="AD226">
        <f>SUM(AD188:AD194)</f>
        <v>82</v>
      </c>
    </row>
    <row r="227" spans="1:54" x14ac:dyDescent="0.55000000000000004">
      <c r="A227" s="130"/>
      <c r="Z227" s="130"/>
      <c r="AA227" s="130"/>
      <c r="AB227" s="130"/>
      <c r="AC227" s="130"/>
      <c r="AF227">
        <f>SUM(AD188:AD222)</f>
        <v>2308</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V27"/>
  <sheetViews>
    <sheetView topLeftCell="A2" workbookViewId="0">
      <pane xSplit="2" ySplit="2" topLeftCell="C23" activePane="bottomRight" state="frozen"/>
      <selection activeCell="O24" sqref="O24"/>
      <selection pane="topRight" activeCell="O24" sqref="O24"/>
      <selection pane="bottomLeft" activeCell="O24" sqref="O24"/>
      <selection pane="bottomRight" activeCell="C29" sqref="C29"/>
    </sheetView>
  </sheetViews>
  <sheetFormatPr defaultRowHeight="18" x14ac:dyDescent="0.55000000000000004"/>
  <cols>
    <col min="1" max="2" width="2.75" customWidth="1"/>
    <col min="3" max="3" width="67" bestFit="1" customWidth="1"/>
    <col min="4" max="4" width="22" bestFit="1" customWidth="1"/>
    <col min="5" max="5" width="3.1640625" bestFit="1" customWidth="1"/>
    <col min="6" max="6" width="7.83203125" bestFit="1"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3.5" bestFit="1" customWidth="1"/>
    <col min="17" max="17" width="4.83203125" bestFit="1" customWidth="1"/>
    <col min="18" max="18" width="13.75" bestFit="1" customWidth="1"/>
    <col min="19" max="19" width="4.83203125" bestFit="1" customWidth="1"/>
    <col min="20" max="20" width="8.5" bestFit="1" customWidth="1"/>
    <col min="21" max="22" width="6.33203125" customWidth="1"/>
  </cols>
  <sheetData>
    <row r="3" spans="1:22" x14ac:dyDescent="0.55000000000000004">
      <c r="G3" s="248" t="s">
        <v>163</v>
      </c>
      <c r="H3" s="248" t="s">
        <v>9</v>
      </c>
      <c r="I3" s="248" t="s">
        <v>73</v>
      </c>
      <c r="J3" s="248" t="s">
        <v>9</v>
      </c>
      <c r="K3" s="248" t="s">
        <v>132</v>
      </c>
      <c r="L3" s="248" t="s">
        <v>9</v>
      </c>
      <c r="M3" s="249" t="s">
        <v>182</v>
      </c>
      <c r="N3" s="249" t="s">
        <v>183</v>
      </c>
      <c r="O3" s="248" t="s">
        <v>73</v>
      </c>
      <c r="P3" s="248"/>
      <c r="Q3" s="249" t="s">
        <v>9</v>
      </c>
      <c r="S3" t="s">
        <v>163</v>
      </c>
      <c r="T3" t="s">
        <v>158</v>
      </c>
      <c r="U3" t="s">
        <v>182</v>
      </c>
      <c r="V3" t="s">
        <v>9</v>
      </c>
    </row>
    <row r="4" spans="1:22" x14ac:dyDescent="0.55000000000000004">
      <c r="A4">
        <v>1</v>
      </c>
      <c r="C4" t="s">
        <v>184</v>
      </c>
      <c r="D4" t="s">
        <v>185</v>
      </c>
      <c r="E4">
        <v>24</v>
      </c>
      <c r="F4" s="1">
        <v>44026</v>
      </c>
      <c r="H4">
        <v>0</v>
      </c>
      <c r="J4">
        <v>73</v>
      </c>
      <c r="L4">
        <v>3</v>
      </c>
      <c r="Q4">
        <v>0</v>
      </c>
      <c r="R4" s="1"/>
      <c r="T4">
        <v>76</v>
      </c>
    </row>
    <row r="5" spans="1:22" x14ac:dyDescent="0.55000000000000004">
      <c r="A5">
        <v>2</v>
      </c>
      <c r="C5" s="45" t="s">
        <v>186</v>
      </c>
      <c r="D5" t="s">
        <v>187</v>
      </c>
      <c r="E5">
        <v>24</v>
      </c>
      <c r="F5" s="1">
        <v>44027</v>
      </c>
      <c r="G5" s="5">
        <v>1</v>
      </c>
      <c r="H5" s="250">
        <f>+H4+G5</f>
        <v>1</v>
      </c>
      <c r="I5" s="5"/>
      <c r="J5" s="250"/>
      <c r="K5" s="5"/>
      <c r="L5" s="250"/>
      <c r="M5" s="5">
        <v>3</v>
      </c>
      <c r="N5" s="5"/>
      <c r="O5" s="5"/>
      <c r="P5" s="5"/>
      <c r="Q5" s="250">
        <f>+Q4+M5</f>
        <v>3</v>
      </c>
      <c r="R5" t="s">
        <v>188</v>
      </c>
      <c r="S5" t="s">
        <v>163</v>
      </c>
      <c r="T5" t="s">
        <v>158</v>
      </c>
      <c r="U5" t="s">
        <v>189</v>
      </c>
      <c r="V5" t="s">
        <v>190</v>
      </c>
    </row>
    <row r="6" spans="1:22" x14ac:dyDescent="0.55000000000000004">
      <c r="C6" s="130" t="s">
        <v>191</v>
      </c>
      <c r="D6" s="5"/>
      <c r="E6" s="5"/>
      <c r="F6" s="5"/>
      <c r="G6" s="5"/>
      <c r="H6" s="5"/>
      <c r="I6" s="5"/>
      <c r="J6" s="250"/>
      <c r="K6" s="5"/>
      <c r="L6" s="250"/>
      <c r="M6" s="5"/>
      <c r="N6" s="5"/>
      <c r="O6" s="5"/>
      <c r="P6" s="5"/>
      <c r="Q6" s="5"/>
      <c r="R6" s="1">
        <v>44026</v>
      </c>
      <c r="T6">
        <v>0</v>
      </c>
      <c r="V6">
        <v>0</v>
      </c>
    </row>
    <row r="7" spans="1:22" x14ac:dyDescent="0.55000000000000004">
      <c r="A7">
        <v>3</v>
      </c>
      <c r="C7" s="45" t="s">
        <v>192</v>
      </c>
      <c r="D7" t="s">
        <v>193</v>
      </c>
      <c r="E7">
        <v>36</v>
      </c>
      <c r="G7" s="5">
        <v>5</v>
      </c>
      <c r="H7" s="250">
        <f>+H5+G7</f>
        <v>6</v>
      </c>
      <c r="I7" s="5"/>
      <c r="J7" s="250"/>
      <c r="K7" s="5"/>
      <c r="L7" s="250"/>
      <c r="M7" s="5">
        <v>8</v>
      </c>
      <c r="N7" s="5"/>
      <c r="O7" s="5"/>
      <c r="P7" s="5"/>
      <c r="Q7" s="250">
        <f>+Q5+M7</f>
        <v>11</v>
      </c>
      <c r="R7" s="1">
        <v>44027</v>
      </c>
      <c r="S7" s="5">
        <v>1</v>
      </c>
      <c r="T7" s="250">
        <f>+T6+S7</f>
        <v>1</v>
      </c>
      <c r="U7" s="5">
        <v>3</v>
      </c>
      <c r="V7" s="250">
        <f>+V6+U7</f>
        <v>3</v>
      </c>
    </row>
    <row r="8" spans="1:22" x14ac:dyDescent="0.55000000000000004">
      <c r="A8">
        <v>4</v>
      </c>
      <c r="B8" s="251"/>
      <c r="C8" s="45" t="s">
        <v>194</v>
      </c>
      <c r="D8" t="s">
        <v>195</v>
      </c>
      <c r="E8">
        <v>12</v>
      </c>
      <c r="G8" s="5">
        <v>11</v>
      </c>
      <c r="H8" s="250">
        <f t="shared" ref="H8:H18" si="0">+H7+G8</f>
        <v>17</v>
      </c>
      <c r="I8" s="5"/>
      <c r="J8" s="250"/>
      <c r="K8" s="5"/>
      <c r="L8" s="250"/>
      <c r="M8" s="5">
        <v>0</v>
      </c>
      <c r="N8" s="5"/>
      <c r="O8" s="5"/>
      <c r="P8" s="5"/>
      <c r="Q8" s="250">
        <f t="shared" ref="Q8:Q13" si="1">+Q7+M8</f>
        <v>11</v>
      </c>
      <c r="R8" s="1" t="s">
        <v>196</v>
      </c>
      <c r="S8" s="5">
        <v>5</v>
      </c>
      <c r="T8" s="250">
        <f t="shared" ref="T8:V19" si="2">+T7+S8</f>
        <v>6</v>
      </c>
      <c r="U8" s="5">
        <v>8</v>
      </c>
      <c r="V8" s="250">
        <f t="shared" si="2"/>
        <v>11</v>
      </c>
    </row>
    <row r="9" spans="1:22" x14ac:dyDescent="0.55000000000000004">
      <c r="A9">
        <v>5</v>
      </c>
      <c r="B9" s="251"/>
      <c r="C9" s="45" t="s">
        <v>197</v>
      </c>
      <c r="D9" t="s">
        <v>198</v>
      </c>
      <c r="E9">
        <v>12</v>
      </c>
      <c r="G9" s="5">
        <v>0</v>
      </c>
      <c r="H9" s="250">
        <f t="shared" si="0"/>
        <v>17</v>
      </c>
      <c r="I9" s="5"/>
      <c r="J9" s="250"/>
      <c r="K9" s="5"/>
      <c r="L9" s="250"/>
      <c r="M9" s="5">
        <v>12</v>
      </c>
      <c r="N9" s="5"/>
      <c r="O9" s="5"/>
      <c r="P9" s="5"/>
      <c r="Q9" s="250">
        <f t="shared" si="1"/>
        <v>23</v>
      </c>
      <c r="R9" s="1" t="s">
        <v>199</v>
      </c>
      <c r="S9" s="5">
        <v>11</v>
      </c>
      <c r="T9" s="250">
        <f t="shared" si="2"/>
        <v>17</v>
      </c>
      <c r="U9" s="5">
        <v>0</v>
      </c>
      <c r="V9" s="250">
        <f t="shared" si="2"/>
        <v>11</v>
      </c>
    </row>
    <row r="10" spans="1:22" x14ac:dyDescent="0.55000000000000004">
      <c r="A10">
        <v>6</v>
      </c>
      <c r="B10" s="251"/>
      <c r="C10" s="45" t="s">
        <v>200</v>
      </c>
      <c r="D10" t="s">
        <v>201</v>
      </c>
      <c r="E10">
        <v>12</v>
      </c>
      <c r="G10" s="5">
        <v>13</v>
      </c>
      <c r="H10" s="250">
        <f t="shared" si="0"/>
        <v>30</v>
      </c>
      <c r="I10" s="5"/>
      <c r="J10" s="250"/>
      <c r="K10" s="5"/>
      <c r="L10" s="250"/>
      <c r="M10" s="5">
        <v>18</v>
      </c>
      <c r="N10" s="5"/>
      <c r="O10" s="5"/>
      <c r="P10" s="5"/>
      <c r="Q10" s="250">
        <f t="shared" si="1"/>
        <v>41</v>
      </c>
      <c r="R10" s="1">
        <v>44030</v>
      </c>
      <c r="S10" s="5">
        <v>13</v>
      </c>
      <c r="T10" s="250">
        <f t="shared" si="2"/>
        <v>30</v>
      </c>
      <c r="U10" s="5">
        <f>12+18</f>
        <v>30</v>
      </c>
      <c r="V10" s="250">
        <f t="shared" si="2"/>
        <v>41</v>
      </c>
    </row>
    <row r="11" spans="1:22" x14ac:dyDescent="0.55000000000000004">
      <c r="A11">
        <v>7</v>
      </c>
      <c r="B11" s="251"/>
      <c r="C11" s="45" t="s">
        <v>202</v>
      </c>
      <c r="D11" t="s">
        <v>203</v>
      </c>
      <c r="E11">
        <v>24</v>
      </c>
      <c r="F11" s="1">
        <v>44031</v>
      </c>
      <c r="G11" s="5">
        <v>17</v>
      </c>
      <c r="H11" s="250">
        <f t="shared" si="0"/>
        <v>47</v>
      </c>
      <c r="I11" s="5"/>
      <c r="J11" s="250"/>
      <c r="K11" s="5"/>
      <c r="L11" s="250"/>
      <c r="M11" s="5">
        <v>9</v>
      </c>
      <c r="N11" s="5"/>
      <c r="O11" s="5"/>
      <c r="P11" s="5"/>
      <c r="Q11" s="250">
        <f t="shared" si="1"/>
        <v>50</v>
      </c>
      <c r="R11" s="1">
        <v>44031</v>
      </c>
      <c r="S11" s="5">
        <v>17</v>
      </c>
      <c r="T11" s="250">
        <f t="shared" si="2"/>
        <v>47</v>
      </c>
      <c r="U11" s="5">
        <v>9</v>
      </c>
      <c r="V11" s="250">
        <f t="shared" si="2"/>
        <v>50</v>
      </c>
    </row>
    <row r="12" spans="1:22" x14ac:dyDescent="0.55000000000000004">
      <c r="A12">
        <v>8</v>
      </c>
      <c r="B12" s="251"/>
      <c r="C12" s="45" t="s">
        <v>204</v>
      </c>
      <c r="D12" t="s">
        <v>205</v>
      </c>
      <c r="E12">
        <v>24</v>
      </c>
      <c r="F12" s="1">
        <v>44032</v>
      </c>
      <c r="G12" s="5">
        <v>8</v>
      </c>
      <c r="H12" s="250">
        <f t="shared" si="0"/>
        <v>55</v>
      </c>
      <c r="I12" s="5"/>
      <c r="J12" s="250"/>
      <c r="K12" s="5"/>
      <c r="L12" s="250"/>
      <c r="M12" s="5">
        <v>5</v>
      </c>
      <c r="N12" s="5"/>
      <c r="O12" s="5"/>
      <c r="P12" s="5"/>
      <c r="Q12" s="250">
        <f t="shared" si="1"/>
        <v>55</v>
      </c>
      <c r="R12" s="1">
        <v>44032</v>
      </c>
      <c r="S12" s="5">
        <v>8</v>
      </c>
      <c r="T12" s="250">
        <f t="shared" si="2"/>
        <v>55</v>
      </c>
      <c r="U12" s="5">
        <v>5</v>
      </c>
      <c r="V12" s="250">
        <f t="shared" si="2"/>
        <v>55</v>
      </c>
    </row>
    <row r="13" spans="1:22" x14ac:dyDescent="0.55000000000000004">
      <c r="A13">
        <v>9</v>
      </c>
      <c r="B13" s="251"/>
      <c r="C13" s="45" t="s">
        <v>206</v>
      </c>
      <c r="D13" t="s">
        <v>207</v>
      </c>
      <c r="E13">
        <v>24</v>
      </c>
      <c r="F13" s="1">
        <v>44033</v>
      </c>
      <c r="G13" s="5">
        <v>9</v>
      </c>
      <c r="H13" s="250">
        <f t="shared" si="0"/>
        <v>64</v>
      </c>
      <c r="I13" s="5"/>
      <c r="J13" s="250"/>
      <c r="K13" s="5"/>
      <c r="L13" s="250"/>
      <c r="M13" s="5">
        <v>14</v>
      </c>
      <c r="N13" s="5"/>
      <c r="O13" s="5"/>
      <c r="P13" s="5"/>
      <c r="Q13" s="250">
        <f t="shared" si="1"/>
        <v>69</v>
      </c>
      <c r="R13" s="1">
        <v>44033</v>
      </c>
      <c r="S13" s="5">
        <v>9</v>
      </c>
      <c r="T13" s="250">
        <f t="shared" si="2"/>
        <v>64</v>
      </c>
      <c r="U13" s="5">
        <v>14</v>
      </c>
      <c r="V13" s="250">
        <f t="shared" si="2"/>
        <v>69</v>
      </c>
    </row>
    <row r="14" spans="1:22" x14ac:dyDescent="0.55000000000000004">
      <c r="A14">
        <v>10</v>
      </c>
      <c r="B14" s="251"/>
      <c r="C14" s="45" t="s">
        <v>208</v>
      </c>
      <c r="D14" t="s">
        <v>209</v>
      </c>
      <c r="E14">
        <v>24</v>
      </c>
      <c r="F14" s="1">
        <v>44034</v>
      </c>
      <c r="G14" s="5">
        <v>18</v>
      </c>
      <c r="H14" s="250">
        <f t="shared" si="0"/>
        <v>82</v>
      </c>
      <c r="I14" s="5"/>
      <c r="J14" s="250"/>
      <c r="K14" s="5"/>
      <c r="L14" s="250"/>
      <c r="M14" s="5">
        <v>24</v>
      </c>
      <c r="N14" s="5">
        <v>16</v>
      </c>
      <c r="O14" s="5"/>
      <c r="P14" s="5"/>
      <c r="Q14" s="250">
        <f t="shared" ref="Q14:Q19" si="3">+Q13+M14-N14</f>
        <v>77</v>
      </c>
      <c r="R14" s="1">
        <v>44034</v>
      </c>
      <c r="S14" s="5">
        <v>18</v>
      </c>
      <c r="T14" s="250">
        <f t="shared" si="2"/>
        <v>82</v>
      </c>
      <c r="U14" s="5">
        <v>24</v>
      </c>
      <c r="V14" s="252">
        <f>+V13+U14-N14</f>
        <v>77</v>
      </c>
    </row>
    <row r="15" spans="1:22" x14ac:dyDescent="0.55000000000000004">
      <c r="A15">
        <v>11</v>
      </c>
      <c r="B15" s="251"/>
      <c r="C15" s="45" t="s">
        <v>210</v>
      </c>
      <c r="D15" t="s">
        <v>211</v>
      </c>
      <c r="E15">
        <v>24</v>
      </c>
      <c r="F15" s="1">
        <v>44035</v>
      </c>
      <c r="G15" s="5">
        <v>13</v>
      </c>
      <c r="H15" s="250">
        <f t="shared" si="0"/>
        <v>95</v>
      </c>
      <c r="I15" s="5"/>
      <c r="J15" s="250"/>
      <c r="K15" s="5"/>
      <c r="L15" s="250"/>
      <c r="M15" s="5">
        <v>19</v>
      </c>
      <c r="N15" s="5">
        <v>11</v>
      </c>
      <c r="O15" s="5"/>
      <c r="P15" s="5"/>
      <c r="Q15" s="250">
        <f t="shared" si="3"/>
        <v>85</v>
      </c>
      <c r="R15" s="1">
        <v>44035</v>
      </c>
      <c r="S15" s="5">
        <v>13</v>
      </c>
      <c r="T15" s="250">
        <f t="shared" si="2"/>
        <v>95</v>
      </c>
      <c r="U15" s="5">
        <v>19</v>
      </c>
      <c r="V15" s="252">
        <f t="shared" ref="V15:V19" si="4">+V14+U15-N15</f>
        <v>85</v>
      </c>
    </row>
    <row r="16" spans="1:22" x14ac:dyDescent="0.55000000000000004">
      <c r="A16">
        <v>12</v>
      </c>
      <c r="B16" s="251"/>
      <c r="C16" s="45" t="s">
        <v>212</v>
      </c>
      <c r="D16" t="s">
        <v>213</v>
      </c>
      <c r="E16">
        <v>24</v>
      </c>
      <c r="F16" s="1">
        <v>44036</v>
      </c>
      <c r="G16" s="5">
        <v>20</v>
      </c>
      <c r="H16" s="250">
        <f t="shared" si="0"/>
        <v>115</v>
      </c>
      <c r="I16" s="5"/>
      <c r="J16" s="250"/>
      <c r="K16" s="5"/>
      <c r="L16" s="250"/>
      <c r="M16" s="5">
        <v>38</v>
      </c>
      <c r="N16" s="5">
        <v>9</v>
      </c>
      <c r="O16" s="5"/>
      <c r="P16" s="5"/>
      <c r="Q16" s="250">
        <f t="shared" si="3"/>
        <v>114</v>
      </c>
      <c r="R16" s="1">
        <f t="shared" ref="R16:R23" si="5">+F16</f>
        <v>44036</v>
      </c>
      <c r="S16" s="5">
        <v>20</v>
      </c>
      <c r="T16" s="250">
        <f t="shared" si="2"/>
        <v>115</v>
      </c>
      <c r="U16" s="5">
        <f>+M16</f>
        <v>38</v>
      </c>
      <c r="V16" s="252">
        <f t="shared" si="4"/>
        <v>114</v>
      </c>
    </row>
    <row r="17" spans="1:22" x14ac:dyDescent="0.55000000000000004">
      <c r="A17">
        <v>13</v>
      </c>
      <c r="B17" s="251"/>
      <c r="C17" s="45" t="s">
        <v>214</v>
      </c>
      <c r="D17" t="s">
        <v>215</v>
      </c>
      <c r="E17">
        <v>24</v>
      </c>
      <c r="F17" s="1">
        <v>44037</v>
      </c>
      <c r="G17" s="5">
        <v>22</v>
      </c>
      <c r="H17" s="253">
        <f>+H16+G17+76</f>
        <v>213</v>
      </c>
      <c r="I17" s="5">
        <v>0</v>
      </c>
      <c r="J17" s="254">
        <v>73</v>
      </c>
      <c r="K17" s="5">
        <v>0</v>
      </c>
      <c r="L17" s="254">
        <v>3</v>
      </c>
      <c r="M17" s="5">
        <v>38</v>
      </c>
      <c r="N17" s="5">
        <v>5</v>
      </c>
      <c r="O17" s="5"/>
      <c r="P17" s="5"/>
      <c r="Q17" s="250">
        <f t="shared" si="3"/>
        <v>147</v>
      </c>
      <c r="R17" s="1">
        <f t="shared" si="5"/>
        <v>44037</v>
      </c>
      <c r="S17" s="5">
        <f t="shared" ref="S17:S23" si="6">+G17</f>
        <v>22</v>
      </c>
      <c r="T17" s="250">
        <f t="shared" si="2"/>
        <v>137</v>
      </c>
      <c r="U17" s="5">
        <f>+M17</f>
        <v>38</v>
      </c>
      <c r="V17" s="252">
        <f t="shared" si="4"/>
        <v>147</v>
      </c>
    </row>
    <row r="18" spans="1:22" x14ac:dyDescent="0.55000000000000004">
      <c r="A18">
        <v>14</v>
      </c>
      <c r="B18" s="251"/>
      <c r="C18" s="45" t="s">
        <v>216</v>
      </c>
      <c r="D18" t="s">
        <v>217</v>
      </c>
      <c r="E18">
        <v>24</v>
      </c>
      <c r="F18" s="1">
        <v>44038</v>
      </c>
      <c r="G18" s="5">
        <v>41</v>
      </c>
      <c r="H18" s="250">
        <f t="shared" si="0"/>
        <v>254</v>
      </c>
      <c r="I18" s="5">
        <v>0</v>
      </c>
      <c r="J18" s="255">
        <f t="shared" ref="J18:J25" si="7">+J17+I18</f>
        <v>73</v>
      </c>
      <c r="K18" s="5">
        <v>0</v>
      </c>
      <c r="L18" s="255">
        <f t="shared" ref="L18:L25" si="8">+L17+K18</f>
        <v>3</v>
      </c>
      <c r="M18" s="5">
        <v>38</v>
      </c>
      <c r="N18" s="5">
        <v>15</v>
      </c>
      <c r="O18" s="5"/>
      <c r="P18" s="5"/>
      <c r="Q18" s="250">
        <f t="shared" si="3"/>
        <v>170</v>
      </c>
      <c r="R18" s="1">
        <f t="shared" si="5"/>
        <v>44038</v>
      </c>
      <c r="S18" s="5">
        <f t="shared" si="6"/>
        <v>41</v>
      </c>
      <c r="T18" s="250">
        <f t="shared" si="2"/>
        <v>178</v>
      </c>
      <c r="U18" s="5">
        <f>+M18</f>
        <v>38</v>
      </c>
      <c r="V18" s="252">
        <f t="shared" si="4"/>
        <v>170</v>
      </c>
    </row>
    <row r="19" spans="1:22" x14ac:dyDescent="0.55000000000000004">
      <c r="A19">
        <v>15</v>
      </c>
      <c r="B19" s="251"/>
      <c r="C19" s="45" t="s">
        <v>218</v>
      </c>
      <c r="D19" t="s">
        <v>219</v>
      </c>
      <c r="E19">
        <v>24</v>
      </c>
      <c r="F19" s="1">
        <v>44039</v>
      </c>
      <c r="G19" s="130">
        <v>57</v>
      </c>
      <c r="H19" s="250"/>
      <c r="I19" s="5"/>
      <c r="J19" s="255">
        <f t="shared" si="7"/>
        <v>73</v>
      </c>
      <c r="K19" s="5"/>
      <c r="L19" s="255">
        <f t="shared" si="8"/>
        <v>3</v>
      </c>
      <c r="M19" s="130">
        <v>13</v>
      </c>
      <c r="N19" s="5">
        <v>18</v>
      </c>
      <c r="O19" s="5"/>
      <c r="P19" s="5"/>
      <c r="Q19" s="256">
        <f t="shared" si="3"/>
        <v>165</v>
      </c>
      <c r="R19" s="1">
        <f t="shared" si="5"/>
        <v>44039</v>
      </c>
      <c r="S19" s="5">
        <f t="shared" si="6"/>
        <v>57</v>
      </c>
      <c r="T19" s="250">
        <f t="shared" si="2"/>
        <v>235</v>
      </c>
      <c r="U19" s="5">
        <f>+M19</f>
        <v>13</v>
      </c>
      <c r="V19" s="252">
        <f t="shared" si="4"/>
        <v>165</v>
      </c>
    </row>
    <row r="20" spans="1:22" x14ac:dyDescent="0.55000000000000004">
      <c r="A20">
        <v>16</v>
      </c>
      <c r="B20" s="251"/>
      <c r="C20" s="45" t="s">
        <v>220</v>
      </c>
      <c r="D20" t="s">
        <v>221</v>
      </c>
      <c r="E20">
        <v>24</v>
      </c>
      <c r="F20" s="1">
        <v>44040</v>
      </c>
      <c r="G20" s="130">
        <v>89</v>
      </c>
      <c r="H20" s="250"/>
      <c r="I20" s="6">
        <v>2</v>
      </c>
      <c r="J20" s="255">
        <f t="shared" si="7"/>
        <v>75</v>
      </c>
      <c r="K20" s="5"/>
      <c r="L20" s="255">
        <f t="shared" si="8"/>
        <v>3</v>
      </c>
      <c r="M20" s="130">
        <v>15</v>
      </c>
      <c r="N20" s="5">
        <v>43</v>
      </c>
      <c r="O20" s="6">
        <v>4</v>
      </c>
      <c r="P20" s="257">
        <f>+O20+1</f>
        <v>5</v>
      </c>
      <c r="Q20" s="256">
        <f>+Q19+M20-N20-O20</f>
        <v>133</v>
      </c>
      <c r="R20" s="1">
        <f t="shared" si="5"/>
        <v>44040</v>
      </c>
      <c r="S20" s="5">
        <f t="shared" si="6"/>
        <v>89</v>
      </c>
      <c r="T20" s="250">
        <f>+T19+S20-I20</f>
        <v>322</v>
      </c>
      <c r="U20" s="5">
        <f t="shared" ref="U20:U23" si="9">+M20</f>
        <v>15</v>
      </c>
      <c r="V20" s="252">
        <f>+V19+U20-N20-O20</f>
        <v>133</v>
      </c>
    </row>
    <row r="21" spans="1:22" x14ac:dyDescent="0.55000000000000004">
      <c r="A21">
        <v>17</v>
      </c>
      <c r="B21" s="251"/>
      <c r="C21" s="45" t="s">
        <v>222</v>
      </c>
      <c r="D21" t="s">
        <v>223</v>
      </c>
      <c r="E21">
        <v>24</v>
      </c>
      <c r="F21" s="1">
        <v>44041</v>
      </c>
      <c r="G21" s="130">
        <v>96</v>
      </c>
      <c r="H21" s="250"/>
      <c r="I21" s="6">
        <v>4</v>
      </c>
      <c r="J21" s="255">
        <f t="shared" si="7"/>
        <v>79</v>
      </c>
      <c r="K21" s="5"/>
      <c r="L21" s="255">
        <f t="shared" si="8"/>
        <v>3</v>
      </c>
      <c r="M21" s="130">
        <v>18</v>
      </c>
      <c r="N21" s="5">
        <v>8</v>
      </c>
      <c r="O21" s="6"/>
      <c r="P21" s="257">
        <f>+P20+O21</f>
        <v>5</v>
      </c>
      <c r="Q21" s="256">
        <f>+Q20+M21-N21-O21</f>
        <v>143</v>
      </c>
      <c r="R21" s="1">
        <f t="shared" si="5"/>
        <v>44041</v>
      </c>
      <c r="S21" s="5">
        <f t="shared" si="6"/>
        <v>96</v>
      </c>
      <c r="T21" s="250">
        <f>+T20+S21-I21</f>
        <v>414</v>
      </c>
      <c r="U21" s="5">
        <f t="shared" si="9"/>
        <v>18</v>
      </c>
      <c r="V21" s="252">
        <f>+V20+U21-N21-O21</f>
        <v>143</v>
      </c>
    </row>
    <row r="22" spans="1:22" x14ac:dyDescent="0.55000000000000004">
      <c r="A22">
        <v>18</v>
      </c>
      <c r="B22" s="251"/>
      <c r="C22" s="45" t="s">
        <v>227</v>
      </c>
      <c r="D22" t="s">
        <v>224</v>
      </c>
      <c r="E22">
        <v>24</v>
      </c>
      <c r="F22" s="1">
        <v>44042</v>
      </c>
      <c r="G22" s="130">
        <v>112</v>
      </c>
      <c r="H22" s="250"/>
      <c r="I22" s="130">
        <v>3</v>
      </c>
      <c r="J22" s="255">
        <f t="shared" si="7"/>
        <v>82</v>
      </c>
      <c r="K22" s="5"/>
      <c r="L22" s="255">
        <f t="shared" si="8"/>
        <v>3</v>
      </c>
      <c r="M22" s="130">
        <v>0</v>
      </c>
      <c r="N22" s="5">
        <v>30</v>
      </c>
      <c r="O22" s="6">
        <v>5</v>
      </c>
      <c r="P22" s="257">
        <f t="shared" ref="P22:P25" si="10">+P21+O22</f>
        <v>10</v>
      </c>
      <c r="Q22" s="256">
        <f>+Q21+M22-N22-O22</f>
        <v>108</v>
      </c>
      <c r="R22" s="1">
        <f t="shared" si="5"/>
        <v>44042</v>
      </c>
      <c r="S22" s="5">
        <f t="shared" si="6"/>
        <v>112</v>
      </c>
      <c r="T22" s="250">
        <f>+T21+S22-I22</f>
        <v>523</v>
      </c>
      <c r="U22" s="5">
        <f t="shared" si="9"/>
        <v>0</v>
      </c>
      <c r="V22" s="252">
        <f>+V21+U22-N22-O22</f>
        <v>108</v>
      </c>
    </row>
    <row r="23" spans="1:22" x14ac:dyDescent="0.55000000000000004">
      <c r="A23">
        <v>19</v>
      </c>
      <c r="B23" s="251"/>
      <c r="C23" s="45" t="s">
        <v>228</v>
      </c>
      <c r="D23" t="s">
        <v>225</v>
      </c>
      <c r="E23">
        <v>24</v>
      </c>
      <c r="F23" s="1">
        <v>44043</v>
      </c>
      <c r="G23" s="130">
        <v>31</v>
      </c>
      <c r="H23" s="250"/>
      <c r="I23" s="130">
        <v>7</v>
      </c>
      <c r="J23" s="255">
        <f t="shared" si="7"/>
        <v>89</v>
      </c>
      <c r="K23" s="5"/>
      <c r="L23" s="255">
        <f t="shared" si="8"/>
        <v>3</v>
      </c>
      <c r="M23" s="130">
        <v>8</v>
      </c>
      <c r="N23" s="5"/>
      <c r="O23" s="6">
        <v>7</v>
      </c>
      <c r="P23" s="257">
        <f t="shared" si="10"/>
        <v>17</v>
      </c>
      <c r="Q23" s="256">
        <f>+Q22+M23-N23-O23</f>
        <v>109</v>
      </c>
      <c r="R23" s="1">
        <f t="shared" si="5"/>
        <v>44043</v>
      </c>
      <c r="S23" s="5">
        <f t="shared" si="6"/>
        <v>31</v>
      </c>
      <c r="T23" s="250">
        <f>+T22+S23-I23</f>
        <v>547</v>
      </c>
      <c r="U23" s="5">
        <f t="shared" si="9"/>
        <v>8</v>
      </c>
      <c r="V23" s="252">
        <f>+V22+U23-N23-O23</f>
        <v>109</v>
      </c>
    </row>
    <row r="24" spans="1:22" x14ac:dyDescent="0.55000000000000004">
      <c r="A24">
        <v>20</v>
      </c>
      <c r="B24" s="251"/>
      <c r="C24" s="45" t="s">
        <v>229</v>
      </c>
      <c r="D24" t="s">
        <v>226</v>
      </c>
      <c r="E24">
        <v>24</v>
      </c>
      <c r="F24" s="1">
        <v>44044</v>
      </c>
      <c r="G24" s="130">
        <v>30</v>
      </c>
      <c r="H24" s="250"/>
      <c r="I24" s="130">
        <v>7</v>
      </c>
      <c r="J24" s="255">
        <f t="shared" si="7"/>
        <v>96</v>
      </c>
      <c r="K24" s="5"/>
      <c r="L24" s="255">
        <f t="shared" si="8"/>
        <v>3</v>
      </c>
      <c r="M24" s="130">
        <v>9</v>
      </c>
      <c r="N24" s="5"/>
      <c r="O24" s="6">
        <v>6</v>
      </c>
      <c r="P24" s="240">
        <f t="shared" si="10"/>
        <v>23</v>
      </c>
      <c r="Q24" s="256">
        <f>+Q23+M24-N24-O24</f>
        <v>112</v>
      </c>
      <c r="R24" s="1">
        <f t="shared" ref="R24:R25" si="11">+F24</f>
        <v>44044</v>
      </c>
      <c r="S24" s="5">
        <f t="shared" ref="S24:S25" si="12">+G24</f>
        <v>30</v>
      </c>
      <c r="T24" s="250">
        <f>+T23+S24-I24-1</f>
        <v>569</v>
      </c>
      <c r="U24" s="5">
        <f t="shared" ref="U24:U25" si="13">+M24</f>
        <v>9</v>
      </c>
      <c r="V24" s="252">
        <f>+V23+U24-N24-O24</f>
        <v>112</v>
      </c>
    </row>
    <row r="25" spans="1:22" x14ac:dyDescent="0.55000000000000004">
      <c r="A25">
        <v>21</v>
      </c>
      <c r="B25" s="251"/>
      <c r="C25" s="45" t="s">
        <v>230</v>
      </c>
      <c r="D25" t="s">
        <v>231</v>
      </c>
      <c r="E25">
        <v>24</v>
      </c>
      <c r="F25" s="1">
        <v>44045</v>
      </c>
      <c r="G25" s="130">
        <v>28</v>
      </c>
      <c r="H25" s="250"/>
      <c r="I25" s="130">
        <v>7</v>
      </c>
      <c r="J25" s="255">
        <f t="shared" si="7"/>
        <v>103</v>
      </c>
      <c r="K25" s="5"/>
      <c r="L25" s="255">
        <f t="shared" si="8"/>
        <v>3</v>
      </c>
      <c r="M25" s="130">
        <v>8</v>
      </c>
      <c r="N25" s="5"/>
      <c r="O25" s="6">
        <v>4</v>
      </c>
      <c r="P25" s="240">
        <f t="shared" si="10"/>
        <v>27</v>
      </c>
      <c r="Q25" s="256">
        <f>+Q24+M25-N25-O25</f>
        <v>116</v>
      </c>
      <c r="R25" s="1">
        <f t="shared" ref="R25" si="14">+F25</f>
        <v>44045</v>
      </c>
      <c r="S25" s="5">
        <f t="shared" ref="S25" si="15">+G25</f>
        <v>28</v>
      </c>
      <c r="T25" s="250">
        <f>+T24+S25-I25</f>
        <v>590</v>
      </c>
      <c r="U25" s="5">
        <f t="shared" ref="U25" si="16">+M25</f>
        <v>8</v>
      </c>
      <c r="V25" s="252">
        <f>+V24+U25-N25-O25</f>
        <v>116</v>
      </c>
    </row>
    <row r="26" spans="1:22" x14ac:dyDescent="0.55000000000000004">
      <c r="B26" s="251"/>
      <c r="C26" s="45"/>
      <c r="F26" s="1"/>
      <c r="G26" s="130"/>
      <c r="H26" s="250"/>
      <c r="I26" s="130"/>
      <c r="J26" s="255"/>
      <c r="K26" s="5"/>
      <c r="L26" s="255"/>
      <c r="M26" s="130"/>
      <c r="N26" s="5"/>
      <c r="O26" s="6"/>
      <c r="P26" s="240"/>
      <c r="Q26" s="256"/>
      <c r="R26" s="1"/>
      <c r="S26" s="5"/>
      <c r="T26" s="250"/>
      <c r="U26" s="5"/>
      <c r="V26" s="252"/>
    </row>
    <row r="27" spans="1:22"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25" zoomScale="70" zoomScaleNormal="70" workbookViewId="0">
      <selection activeCell="M108" sqref="M10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38" t="s">
        <v>2</v>
      </c>
      <c r="C4" s="33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38" t="s">
        <v>38</v>
      </c>
      <c r="CI4" s="338"/>
      <c r="CJ4" s="338"/>
      <c r="CK4" s="338"/>
      <c r="CL4" s="338"/>
    </row>
    <row r="5" spans="2:90" x14ac:dyDescent="0.55000000000000004">
      <c r="B5" t="s">
        <v>3</v>
      </c>
      <c r="C5" t="s">
        <v>1</v>
      </c>
      <c r="D5" s="338" t="s">
        <v>4</v>
      </c>
      <c r="E5" s="33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2020-08-03T06:03:56Z</dcterms:modified>
</cp:coreProperties>
</file>